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mc:AlternateContent xmlns:mc="http://schemas.openxmlformats.org/markup-compatibility/2006">
    <mc:Choice Requires="x15">
      <x15ac:absPath xmlns:x15ac="http://schemas.microsoft.com/office/spreadsheetml/2010/11/ac" url="https://d.docs.live.net/84f4355c494e6213/Escritorio/Excel Fraces/"/>
    </mc:Choice>
  </mc:AlternateContent>
  <xr:revisionPtr revIDLastSave="167" documentId="13_ncr:1_{1E447BF0-EF60-4AE2-8F62-6D35134A75DD}" xr6:coauthVersionLast="47" xr6:coauthVersionMax="47" xr10:uidLastSave="{DF2640E4-BA45-4DAD-AB5E-07C0537208EA}"/>
  <bookViews>
    <workbookView xWindow="-108" yWindow="-108" windowWidth="23256" windowHeight="12456" firstSheet="1" activeTab="4" xr2:uid="{00000000-000D-0000-FFFF-FFFF00000000}"/>
  </bookViews>
  <sheets>
    <sheet name="À propos de ce suivi de facture" sheetId="6" r:id="rId1"/>
    <sheet name="Facture" sheetId="1" r:id="rId2"/>
    <sheet name="Clients" sheetId="3" r:id="rId3"/>
    <sheet name="Factures - Principales" sheetId="2" r:id="rId4"/>
    <sheet name="Détails de la facture" sheetId="4" r:id="rId5"/>
  </sheets>
  <definedNames>
    <definedName name="CompanyName">Facture!$B$1</definedName>
    <definedName name="CustomerLookup">CustomerList[Lookup]</definedName>
    <definedName name="Invoice_No">InvoicesMain[Facture '#]</definedName>
    <definedName name="InvoiceNoDetails">"InvoiceDetails[Invoice No]"</definedName>
    <definedName name="rngInvoice">Facture!$G$4</definedName>
    <definedName name="_xlnm.Print_Titles" localSheetId="2">Clients!$1:$2</definedName>
    <definedName name="_xlnm.Print_Titles" localSheetId="4">'Détails de la facture'!$1:$2</definedName>
    <definedName name="_xlnm.Print_Titles" localSheetId="3">'Factures - Principales'!$1:$2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0" i="1" l="1" a="1"/>
  <c r="C10" i="1" s="1"/>
  <c r="D4" i="2"/>
  <c r="D3" i="2"/>
  <c r="G27" i="1" l="1"/>
  <c r="G28" i="1"/>
  <c r="G5" i="1" l="1"/>
  <c r="G5" i="2" l="1"/>
  <c r="H5" i="2"/>
  <c r="B23" i="1" l="1" a="1"/>
  <c r="B23" i="1" s="1"/>
  <c r="B22" i="1" a="1"/>
  <c r="B22" i="1" s="1"/>
  <c r="B21" i="1" a="1"/>
  <c r="B21" i="1" s="1"/>
  <c r="B20" i="1" a="1"/>
  <c r="B20" i="1" s="1"/>
  <c r="B19" i="1" a="1"/>
  <c r="B19" i="1" s="1"/>
  <c r="B18" i="1" a="1"/>
  <c r="B18" i="1" s="1"/>
  <c r="B17" i="1" a="1"/>
  <c r="B17" i="1" s="1"/>
  <c r="B16" i="1" a="1"/>
  <c r="B16" i="1" s="1"/>
  <c r="B15" i="1" a="1"/>
  <c r="B15" i="1" s="1"/>
  <c r="B14" i="1" a="1"/>
  <c r="B14" i="1" s="1"/>
  <c r="B13" i="1" a="1"/>
  <c r="B13" i="1" s="1"/>
  <c r="B12" i="1" a="1"/>
  <c r="B12" i="1" s="1"/>
  <c r="B11" i="1" a="1"/>
  <c r="B11" i="1" s="1"/>
  <c r="B10" i="1" a="1"/>
  <c r="B10" i="1" s="1"/>
  <c r="B9" i="1" a="1"/>
  <c r="B9" i="1" s="1"/>
  <c r="F23" i="1" l="1" a="1"/>
  <c r="F23" i="1" s="1"/>
  <c r="F22" i="1" a="1"/>
  <c r="F22" i="1" s="1"/>
  <c r="F21" i="1" a="1"/>
  <c r="F21" i="1" s="1"/>
  <c r="F20" i="1" a="1"/>
  <c r="F20" i="1" s="1"/>
  <c r="F19" i="1" a="1"/>
  <c r="F19" i="1" s="1"/>
  <c r="F18" i="1" a="1"/>
  <c r="F18" i="1" s="1"/>
  <c r="F17" i="1" a="1"/>
  <c r="F17" i="1" s="1"/>
  <c r="F16" i="1" a="1"/>
  <c r="F16" i="1" s="1"/>
  <c r="F15" i="1" a="1"/>
  <c r="F15" i="1" s="1"/>
  <c r="F14" i="1" a="1"/>
  <c r="F14" i="1" s="1"/>
  <c r="F13" i="1" a="1"/>
  <c r="F13" i="1" s="1"/>
  <c r="F12" i="1" a="1"/>
  <c r="F12" i="1" s="1"/>
  <c r="F11" i="1" a="1"/>
  <c r="F11" i="1" s="1"/>
  <c r="F10" i="1" a="1"/>
  <c r="F10" i="1" s="1"/>
  <c r="E23" i="1" a="1"/>
  <c r="E23" i="1" s="1"/>
  <c r="E22" i="1" a="1"/>
  <c r="E22" i="1" s="1"/>
  <c r="E21" i="1" a="1"/>
  <c r="E21" i="1" s="1"/>
  <c r="E20" i="1" a="1"/>
  <c r="E20" i="1" s="1"/>
  <c r="E19" i="1" a="1"/>
  <c r="E19" i="1" s="1"/>
  <c r="E18" i="1" a="1"/>
  <c r="E18" i="1" s="1"/>
  <c r="E17" i="1" a="1"/>
  <c r="E17" i="1" s="1"/>
  <c r="E16" i="1" a="1"/>
  <c r="E16" i="1" s="1"/>
  <c r="E15" i="1" a="1"/>
  <c r="E15" i="1" s="1"/>
  <c r="E14" i="1" a="1"/>
  <c r="E14" i="1" s="1"/>
  <c r="E13" i="1" a="1"/>
  <c r="E13" i="1" s="1"/>
  <c r="E12" i="1" a="1"/>
  <c r="E12" i="1" s="1"/>
  <c r="E11" i="1" a="1"/>
  <c r="E11" i="1" s="1"/>
  <c r="E10" i="1" a="1"/>
  <c r="E10" i="1" s="1"/>
  <c r="D23" i="1" a="1"/>
  <c r="D23" i="1" s="1"/>
  <c r="D22" i="1" a="1"/>
  <c r="D22" i="1" s="1"/>
  <c r="D21" i="1" a="1"/>
  <c r="D21" i="1" s="1"/>
  <c r="D20" i="1" a="1"/>
  <c r="D20" i="1" s="1"/>
  <c r="D19" i="1" a="1"/>
  <c r="D19" i="1" s="1"/>
  <c r="D18" i="1" a="1"/>
  <c r="D18" i="1" s="1"/>
  <c r="D17" i="1" a="1"/>
  <c r="D17" i="1" s="1"/>
  <c r="D16" i="1" a="1"/>
  <c r="D16" i="1" s="1"/>
  <c r="D15" i="1" a="1"/>
  <c r="D15" i="1" s="1"/>
  <c r="D14" i="1" a="1"/>
  <c r="D14" i="1" s="1"/>
  <c r="D13" i="1" a="1"/>
  <c r="D13" i="1" s="1"/>
  <c r="D12" i="1" a="1"/>
  <c r="D12" i="1" s="1"/>
  <c r="D11" i="1" a="1"/>
  <c r="D11" i="1" s="1"/>
  <c r="D10" i="1" a="1"/>
  <c r="D10" i="1" s="1"/>
  <c r="C23" i="1" a="1"/>
  <c r="C23" i="1" s="1"/>
  <c r="C22" i="1" a="1"/>
  <c r="C22" i="1" s="1"/>
  <c r="C21" i="1" a="1"/>
  <c r="C21" i="1" s="1"/>
  <c r="C20" i="1" a="1"/>
  <c r="C20" i="1" s="1"/>
  <c r="C19" i="1" a="1"/>
  <c r="C19" i="1" s="1"/>
  <c r="C18" i="1" a="1"/>
  <c r="C18" i="1" s="1"/>
  <c r="C17" i="1" a="1"/>
  <c r="C17" i="1" s="1"/>
  <c r="C16" i="1" a="1"/>
  <c r="C16" i="1" s="1"/>
  <c r="C15" i="1" a="1"/>
  <c r="C15" i="1" s="1"/>
  <c r="C14" i="1" a="1"/>
  <c r="C14" i="1" s="1"/>
  <c r="C13" i="1" a="1"/>
  <c r="C13" i="1" s="1"/>
  <c r="C12" i="1" a="1"/>
  <c r="C12" i="1" s="1"/>
  <c r="C11" i="1" a="1"/>
  <c r="C11" i="1" s="1"/>
  <c r="H27" i="4" l="1"/>
  <c r="G25" i="1" l="1"/>
  <c r="H30" i="4"/>
  <c r="H31" i="4"/>
  <c r="H32" i="4"/>
  <c r="H33" i="4"/>
  <c r="H34" i="4"/>
  <c r="H35" i="4"/>
  <c r="H36" i="4"/>
  <c r="H37" i="4"/>
  <c r="H38" i="4"/>
  <c r="H39" i="4"/>
  <c r="H28" i="4"/>
  <c r="H3" i="4"/>
  <c r="H4" i="4"/>
  <c r="H5" i="4"/>
  <c r="H6" i="4"/>
  <c r="H7" i="4"/>
  <c r="H8" i="4"/>
  <c r="H9" i="4"/>
  <c r="H10" i="4"/>
  <c r="H11" i="4"/>
  <c r="H12" i="4"/>
  <c r="H13" i="4"/>
  <c r="H14" i="4"/>
  <c r="H15" i="4"/>
  <c r="H16" i="4"/>
  <c r="H17" i="4"/>
  <c r="H18" i="4"/>
  <c r="H19" i="4"/>
  <c r="H20" i="4"/>
  <c r="H21" i="4"/>
  <c r="H22" i="4"/>
  <c r="H23" i="4"/>
  <c r="H24" i="4"/>
  <c r="H25" i="4"/>
  <c r="H26" i="4"/>
  <c r="H29" i="4"/>
  <c r="I4" i="2" l="1"/>
  <c r="J4" i="2" s="1"/>
  <c r="I3" i="2"/>
  <c r="I5" i="2" l="1"/>
  <c r="J3" i="2"/>
  <c r="J5" i="2" s="1"/>
  <c r="D9" i="1" l="1" a="1"/>
  <c r="D9" i="1" s="1"/>
  <c r="G23" i="1" l="1"/>
  <c r="G22" i="1"/>
  <c r="G14" i="1" l="1"/>
  <c r="G12" i="1"/>
  <c r="G10" i="1"/>
  <c r="G21" i="1"/>
  <c r="G19" i="1"/>
  <c r="G15" i="1"/>
  <c r="G13" i="1"/>
  <c r="G11" i="1"/>
  <c r="G18" i="1"/>
  <c r="G17" i="1"/>
  <c r="G16" i="1"/>
  <c r="G20" i="1"/>
  <c r="F9" i="1" l="1" a="1"/>
  <c r="F9" i="1" s="1"/>
  <c r="E9" i="1" a="1"/>
  <c r="E9" i="1" s="1"/>
  <c r="C9" i="1" a="1"/>
  <c r="C9" i="1" s="1"/>
  <c r="G9" i="1" l="1"/>
  <c r="G24" i="1" s="1"/>
  <c r="G26" i="1" l="1"/>
  <c r="B4" i="3" l="1"/>
  <c r="B3" i="3"/>
  <c r="D4" i="1" s="1"/>
  <c r="D6" i="1" l="1"/>
  <c r="C5" i="1"/>
  <c r="D5" i="1"/>
  <c r="C4" i="1"/>
  <c r="C6" i="1"/>
  <c r="G29" i="1"/>
</calcChain>
</file>

<file path=xl/sharedStrings.xml><?xml version="1.0" encoding="utf-8"?>
<sst xmlns="http://schemas.openxmlformats.org/spreadsheetml/2006/main" count="229" uniqueCount="169">
  <si>
    <t>TOTAL</t>
  </si>
  <si>
    <t>Description</t>
  </si>
  <si>
    <t>Notes</t>
  </si>
  <si>
    <t>Lookup</t>
  </si>
  <si>
    <t>Fax</t>
  </si>
  <si>
    <t>3-456-1</t>
  </si>
  <si>
    <t>someone@example.com</t>
  </si>
  <si>
    <t>Qty</t>
  </si>
  <si>
    <t>Price</t>
  </si>
  <si>
    <t>Discount</t>
  </si>
  <si>
    <t>Unit Price</t>
  </si>
  <si>
    <t>1.</t>
  </si>
  <si>
    <t>2.</t>
  </si>
  <si>
    <t>Item #</t>
  </si>
  <si>
    <t>3.</t>
  </si>
  <si>
    <t>Total</t>
  </si>
  <si>
    <t>4.</t>
  </si>
  <si>
    <t xml:space="preserve">● </t>
  </si>
  <si>
    <t>Customize a document theme.</t>
  </si>
  <si>
    <t>3-456-2</t>
  </si>
  <si>
    <t>432-555-0123</t>
  </si>
  <si>
    <t>Z4567</t>
  </si>
  <si>
    <t>Z4568</t>
  </si>
  <si>
    <t>Z4569</t>
  </si>
  <si>
    <t>Z4570</t>
  </si>
  <si>
    <t>Z4571</t>
  </si>
  <si>
    <t>Z4572</t>
  </si>
  <si>
    <t>Z4573</t>
  </si>
  <si>
    <t>Z4574</t>
  </si>
  <si>
    <t>Z4575</t>
  </si>
  <si>
    <t>Z4576</t>
  </si>
  <si>
    <t>Z4577</t>
  </si>
  <si>
    <t>Z4578</t>
  </si>
  <si>
    <t>Robert Lyon</t>
  </si>
  <si>
    <t>Sanjay Patel</t>
  </si>
  <si>
    <t>Albany</t>
  </si>
  <si>
    <t>SD</t>
  </si>
  <si>
    <t>123456</t>
  </si>
  <si>
    <t>098765</t>
  </si>
  <si>
    <t>Moline</t>
  </si>
  <si>
    <t>MO</t>
  </si>
  <si>
    <t>Contoso, Ltd</t>
  </si>
  <si>
    <t>2 - Contoso, Ltd</t>
  </si>
  <si>
    <t>432-555-0178</t>
  </si>
  <si>
    <t>432-555-0189</t>
  </si>
  <si>
    <t>432-555-0187</t>
  </si>
  <si>
    <t>À propos de ce suivi de factures</t>
  </si>
  <si>
    <t>Le Suivi de factures est conçu pour conserver un historique des clients, des factures et des détails de facture afin que vous puissiez stocker plusieurs factures sans en créer plusieurs fichiers. Vous pouvez également utiliser le Suivi des factures pour analyser vos données facturées précédemment. Par exemple, vous pouvez consulter toutes les factures d’un client, d’un projet spécifique, ou consulter toutes les factures du mois dernier, de la dernière année, et plus encore.</t>
  </si>
  <si>
    <t>Avant de commencer, jetez un œil aux données d’exemple fournies. Sur la feuille de facture, sélectionnez la case à droite de la facture # (cellule L8) et une liste déroulante apparaîtra. Sélectionnez la flèche déroulante puis sélectionnez une facture type. Remarquez comment toutes les informations sur la facture changent automatiquement pour refléter la facture sélectionnée. Regardez maintenant les fiches détaillées clients, factures - principales et factures. Chacune de ces feuilles fournit des informations à la facture et toute modification que vous effectuez sera mise à jour automatiquement.</t>
  </si>
  <si>
    <t>Comment commencer ?</t>
  </si>
  <si>
    <t>Modifiez la feuille de facturation pour qu’elle reflète les informations de votre entreprise en suivant les étapes suivantes :</t>
  </si>
  <si>
    <t>Naviguez jusqu’à la feuille de facture, et dans l’onglet Révision, dans le groupe Changements, sélectionnez Désarmer de la feuille de protection.</t>
  </si>
  <si>
    <t>Note : La feuille de facture est protégée pour éviter des modifications involontaires, car, comme mentionné précédemment, la majorité des données de cette feuille provient de toutes les autres feuilles du cahier</t>
  </si>
  <si>
    <t>Personnalisez l’en-tête de la facture en tapant le nom de votre entreprise, votre adresse de route, votre ville, votre code postal ST, votre adresse e-mail, votre site web, etc. En bas de la facture (ligne 43), modifiez les instructions de paiement.</t>
  </si>
  <si>
    <t>mportant ! Ne modifiez pas les informations de facturation ou de facturation. Toutes ces cellules ont des formules qui mettent automatiquement à jour la facture, comme indiqué dans la section À propos du suivi de facture.</t>
  </si>
  <si>
    <t>(Optionnel) Modifiez les couleurs dans tout le cahier : dans l’onglet Disposition de la page, dans le groupe Thèmes, sélectionnez Couleurs et sélectionnez un autre ensemble de couleurs thématiques dans la galerie de couleurs.</t>
  </si>
  <si>
    <t>Conseil : Créez un ensemble de couleurs de thème personnalisé pour correspondre au branding de votre entreprise ! Pour ce faire, dans l’onglet Mise en page dans le groupe Thèmes, sélectionnez Couleurs, puis sélectionnez Créer de nouvelles couleurs de thème. Pour en savoir plus sur la création d’un ensemble de couleurs personnalisé, consultez le sujet d’aide suivant :</t>
  </si>
  <si>
    <t>Après avoir effectué les modifications souhaitées, retournez dans la feuille de facture et dans l’onglet Révision, dans le groupe Changements, sélectionnez Protéger la feuille, puis sélectionnez OK. Lorsque la feuille de facture est protégée, la seule cellule que vous pouvez sélectionner est celle avec le menu déroulant Facture #.</t>
  </si>
  <si>
    <t>Comment créer une facture ?</t>
  </si>
  <si>
    <t>Sur la feuille Clients, saisissez les informations clients telles que le nom et l’adresse de l’entreprise. Notez que le numéro de la société est une entrée importante car elle fournit un identifiant unique pour chaque entreprise utilisé tout au long du Suivi de factures. Notez aussi que vous n’avez besoin d’ajouter une entreprise qu’une seule fois. Pour les factures ultérieures à la même entreprise, cette étape peut être sautée.</t>
  </si>
  <si>
    <t>Remarque : Si vous attribuez le même numéro à plusieurs entreprises ou saisissez le même nom de société plusieurs fois, les entrées deviennent rouges pour vous alerter de la duplication.</t>
  </si>
  <si>
    <t>Sur la feuille principale Factures, saisissez les informations principales de votre facture telles que le numéro de facture #, la date de la facture et la description du projet. Comme la Société #, la Facture # est une entrée importante car elle fournit un identifiant unique pour chaque facture et est utilisée tout au long du Suivi des factures. Une autre entrée importante est la Compagnie. Lorsque vous sélectionnez une entreprise dans le menu déroulant, à condition qu’elle associe votre facture à cette société. Ensuite, lorsque vous sélectionnez un numéro de facture # sur la feuille de facture, les informations de cette entreprise, telles que le nom et l’adresse de l’entreprise, seront automatiquement remplies sur la facture.</t>
  </si>
  <si>
    <t>Note : Si vous attribuez le même numéro à plusieurs factures, les entrées deviendront rouges pour vous alerter de la duplication.</t>
  </si>
  <si>
    <t>Sur la fiche de détails de la facture, saisissez les détails de votre facture, tels qu’une description de l’article, l’article #, la quantité et le prix unitaire. Le menu déroulant Facture # fournit une liste des factures que vous avez saisies sur la feuille principale Factures pour faciliter la saisie des données. À l’instar de l’entreprise # à l’étape précédente, la facture # associe cet élément détaillé à une facture spécifique. Lorsque vous sélectionnez une facture # sur la feuille de facture à partir du menu déroulant Facture #, les éléments de détail associés apparaîtront pour cette facture.</t>
  </si>
  <si>
    <t>Note : Vous êtes limité à 25 éléments détaillés par facture. Si plus de 25 éléments sont ajoutés, toutes les entrées correspondantes deviendront rouges pour vous alerter de cette limitation. Si vous avez plus de 25 billets de facture, vous devrez créer une seconde facture.</t>
  </si>
  <si>
    <t>Comment puis-je ajouter plus de clients, de factures et de détails de factures ?</t>
  </si>
  <si>
    <t>Les données pour les clients, les factures et les détails des factures sont stockées dans des tableaux Excel. Lorsque vous ajoutez une nouvelle ligne à une table, la nouvelle ligne ajoutée sera formatée automatiquement et tous les calculs seront copiés. Pour ajouter de nouvelles lignes de tableau, faites l’une des étapes suivantes :</t>
  </si>
  <si>
    <t>Si le tableau n’a pas de ligne totale, commencez à taper en dessous du tableau et il s’étendra automatiquement lorsque vous appuyez sur la touche Entrée ou Tab.</t>
  </si>
  <si>
    <t>Placez votre pointeur de cellule dans la dernière case au-dessus de la ligne Total, comme dans la table Factures dans la cellule Notes pour la dernière facture, puis appuyez sur Tab.</t>
  </si>
  <si>
    <t>Dans l’onglet Accueil, dans le groupe Cellules, sélectionnez Insérer, puis sélectionnez Lignes de tableau au-dessus ou Lignes de tableau ci-dessous.</t>
  </si>
  <si>
    <t>Dans le coin inférieur droit du tableau, placez votre souris sur la poignée de taille de la table et glissez-la vers le bas pour augmenter le nombre de lignes de table disponibles.</t>
  </si>
  <si>
    <t>Comment analyser les détails de ma facture ?</t>
  </si>
  <si>
    <t>Comme indiqué dans la section À propos du suivi de factures, après avoir saisi plusieurs factures, vous pouvez consulter une liste de toutes les factures d’un client spécifique, d’un projet, d’un intervalle de dates spécifique, et bien plus encore. Ce type d’analyse est réalisé à l’aide d’un filtre qui permet de réduire rapidement une liste de données. Pour accéder à un filtre dans les tableaux Clients, Factures ou Détails de la facture, sélectionnez une flèche déroulante à côté de n’importe quel nom de champ de table. Un panneau Filtre s’affichera avec une variété d’options de filtrage. Voici quelques exemples de filtrage pour vous aider à démarrer :</t>
  </si>
  <si>
    <t>Pour voir le montant total facturé à un client spécifique : sur la feuille principale Factures, à droite du champ # de l’entreprise, sélectionnez la flèche déroulante. Dans le volet Filtre, cliquez sur Sélectionner Tout pour désélectionner toutes les entreprises, sélectionnez l’entreprise désirée, puis sélectionnez OK.</t>
  </si>
  <si>
    <t>Conseil : Dans le panneau Filtre, vous pouvez également taper le nom du client dans la boîte de texte de recherche pour rechercher rapidement dans la liste disponible.</t>
  </si>
  <si>
    <t>Pour consulter toutes les factures d’un client spécifique et des projets spécifiques : commencez par filtrer pour votre client souhaité en utilisant les étapes fournies dans l’exemple précédent. Ensuite, à droite du Projet #, sélectionnez la flèche déroulante. Dans le panneau Filtre, sélectionnez le ou les projets souhaités, puis sélectionnez OK</t>
  </si>
  <si>
    <t>Pour voir toutes les factures du mois précédent : sur la feuille principale Factures, à droite du champ Date de la facture, sélectionnez la flèche déroulante, pointez vers Filtres de date, puis sélectionnez Mois dernier.</t>
  </si>
  <si>
    <t>Pour voir tous les clients avec le même indicatif régional : sur la feuille Clients, à droite du champ Téléphone, sélectionnez la flèche déroulante. Dans le volet Filtre, cliquez dans la zone de texte Rechercher, tapez l’indicatif régional puis sélectionnez OK.</t>
  </si>
  <si>
    <t>Embouts de filtre</t>
  </si>
  <si>
    <t>Si un tableau contient une ligne totale, comme Clients et Factures, les totaux calculés ne refléteront que votre liste filtrée.</t>
  </si>
  <si>
    <t>Utilisez plusieurs filtres sur un même champ ou sur plusieurs champs pour affiner vos résultats.</t>
  </si>
  <si>
    <t>Pour effacer un seul filtre, sélectionnez la flèche déroulante d’une colonne filtrée précédemment, puis sélectionnez Effacer le filtre de &lt;nom du champ&gt;.</t>
  </si>
  <si>
    <t>Pour effacer plusieurs filtres en même temps, placez votre pointeur de cellule dans la table, dans l’onglet Accueil, dans le groupe Édition, sélectionnez Trier &amp; Filtrer, puis sélectionnez Effacer.</t>
  </si>
  <si>
    <t>Facture de vente Facture</t>
  </si>
  <si>
    <t>Adresse de rue</t>
  </si>
  <si>
    <t>Ville, État Code postal</t>
  </si>
  <si>
    <t>P : Numéro de téléphone</t>
  </si>
  <si>
    <t>F : Numéro de fax</t>
  </si>
  <si>
    <t>Messagerie électronique</t>
  </si>
  <si>
    <t>Site internet</t>
  </si>
  <si>
    <t>Projet de loi à :</t>
  </si>
  <si>
    <t>Adresse :</t>
  </si>
  <si>
    <t>Facture pour : Projet 2</t>
  </si>
  <si>
    <t>Facture # :</t>
  </si>
  <si>
    <t>Date de la facture :</t>
  </si>
  <si>
    <t>Objet #</t>
  </si>
  <si>
    <t>Sous-total de la facture</t>
  </si>
  <si>
    <t>Taux d’imposition</t>
  </si>
  <si>
    <t>Taxe de vente</t>
  </si>
  <si>
    <t>Autres</t>
  </si>
  <si>
    <t>Dépôt reçu</t>
  </si>
  <si>
    <t>Make all checks payable to Facture de vente Facture.</t>
  </si>
  <si>
    <t>Délai total prévu dans &lt;#&gt; jours. Les comptes en retard sont soumis à des frais de service de &lt;#&gt; % par mois.</t>
  </si>
  <si>
    <t>Clients</t>
  </si>
  <si>
    <t>Entreprise #</t>
  </si>
  <si>
    <t xml:space="preserve"> Total des clients : 2  </t>
  </si>
  <si>
    <t>Nom de l’entreprise</t>
  </si>
  <si>
    <t>Jouets Tailspin</t>
  </si>
  <si>
    <t>Nom du contact</t>
  </si>
  <si>
    <t>Adresse</t>
  </si>
  <si>
    <t>345, rue Cherry</t>
  </si>
  <si>
    <t>Ville</t>
  </si>
  <si>
    <t>État</t>
  </si>
  <si>
    <t>Code postal</t>
  </si>
  <si>
    <t>Téléphone</t>
  </si>
  <si>
    <t>Factures</t>
  </si>
  <si>
    <t>Facture #</t>
  </si>
  <si>
    <t>Totaux</t>
  </si>
  <si>
    <t>Entreprise</t>
  </si>
  <si>
    <t>1 - Jouets Tailspin</t>
  </si>
  <si>
    <t>Total des factures : 2</t>
  </si>
  <si>
    <t>Date de facture</t>
  </si>
  <si>
    <t>Description du projet</t>
  </si>
  <si>
    <t>Projet 1</t>
  </si>
  <si>
    <t>Projet 2</t>
  </si>
  <si>
    <t>Dépôt</t>
  </si>
  <si>
    <t>Détail total</t>
  </si>
  <si>
    <t>Total de la facture</t>
  </si>
  <si>
    <t>Détails de la facture</t>
  </si>
  <si>
    <t>Facture 3-456-1 Données 1</t>
  </si>
  <si>
    <t>Facture 3-456-1 Données 2</t>
  </si>
  <si>
    <t>Facture 3-456-1 Données 3</t>
  </si>
  <si>
    <t>Facture 3-456-1 Données 4</t>
  </si>
  <si>
    <t>Facture 3-456-1 Données 5</t>
  </si>
  <si>
    <t>Facture 3-456-1 Données 6</t>
  </si>
  <si>
    <t>Facture 3-456-1 Données 7</t>
  </si>
  <si>
    <t>Facture 3-456-1 Données 8</t>
  </si>
  <si>
    <t>Facture 3-456-1 Données 9</t>
  </si>
  <si>
    <t>Facture 3-456-1 Données 10</t>
  </si>
  <si>
    <t>Facture 3-456-1 Données 11</t>
  </si>
  <si>
    <t>Facture 3-456-1 Données 12</t>
  </si>
  <si>
    <t>Facture 3-456-1 Données 13</t>
  </si>
  <si>
    <t>Facture 3-456-1 Données 14</t>
  </si>
  <si>
    <t>Facture 3-456-1 Données 15</t>
  </si>
  <si>
    <t>Facture 3-456-1 Données 16</t>
  </si>
  <si>
    <t>Facture 3-456-1 Données 17</t>
  </si>
  <si>
    <t>Facture 3-456-1 Données 18</t>
  </si>
  <si>
    <t>Facture 3-456-1 Données 19</t>
  </si>
  <si>
    <t>Facture 3-456-1 Données 20</t>
  </si>
  <si>
    <t>Facture 3-456-1 Données 21</t>
  </si>
  <si>
    <t>Facture 3-456-1 Données 22</t>
  </si>
  <si>
    <t>Facture 3-456-1 Données 23</t>
  </si>
  <si>
    <t>Facture 3-456-1 Données 24</t>
  </si>
  <si>
    <t>Facture 3-456-1 Données 25</t>
  </si>
  <si>
    <t>Facture 3-456-2 Données 1</t>
  </si>
  <si>
    <t>Facture 3-456-2 Données 2</t>
  </si>
  <si>
    <t>Facture 3-456-2 Données 3</t>
  </si>
  <si>
    <t>Facture 3-456-2 Données 4</t>
  </si>
  <si>
    <t>Facture 3-456-2 Données 5</t>
  </si>
  <si>
    <t>Facture 3-456-2 Données 6</t>
  </si>
  <si>
    <t>Facture 3-456-2 Données 7</t>
  </si>
  <si>
    <t>Facture 3-456-2 Données 8</t>
  </si>
  <si>
    <t>Facture 3-456-2 Données 9</t>
  </si>
  <si>
    <t>Facture 3-456-2 Données 10</t>
  </si>
  <si>
    <t>Facture 3-456-2 Données 11</t>
  </si>
  <si>
    <t>Facture 3-456-2 Données 12</t>
  </si>
  <si>
    <t>Quantité</t>
  </si>
  <si>
    <t>Prix unitaire</t>
  </si>
  <si>
    <t>Réduction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</si>
</sst>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3">
    <numFmt numFmtId="165" formatCode="_(* #,##0_);_(* \(#,##0\);_(* &quot;-&quot;_);_(@_)"/>
    <numFmt numFmtId="166" formatCode="_(&quot;$&quot;* #,##0.00_);_(&quot;$&quot;* \(#,##0.00\);_(&quot;$&quot;* &quot;-&quot;??_);_(@_)"/>
    <numFmt numFmtId="167" formatCode="_(* #,##0.00_);_(* \(#,##0.00\);_(* &quot;-&quot;??_);_(@_)"/>
    <numFmt numFmtId="168" formatCode="@\ \ "/>
    <numFmt numFmtId="169" formatCode="&quot;$&quot;#,##0.00"/>
    <numFmt numFmtId="170" formatCode="00000"/>
    <numFmt numFmtId="171" formatCode="_)@\ \ "/>
    <numFmt numFmtId="172" formatCode="_)#;_)#;_)#;_)@"/>
    <numFmt numFmtId="173" formatCode="0.00%_)"/>
    <numFmt numFmtId="174" formatCode="#_)"/>
    <numFmt numFmtId="175" formatCode="[&lt;=9999999]###\-####;\(###\)\ ###\-####"/>
    <numFmt numFmtId="178" formatCode="[$-40C]d\ mmmm\ yyyy;@"/>
    <numFmt numFmtId="179" formatCode="#,##0.00\ [$€-40C]"/>
  </numFmts>
  <fonts count="31" x14ac:knownFonts="1">
    <font>
      <sz val="11"/>
      <color theme="2" tint="-0.749961851863155"/>
      <name val="Calibri"/>
      <family val="2"/>
      <scheme val="minor"/>
    </font>
    <font>
      <b/>
      <sz val="10"/>
      <name val="Arial"/>
      <family val="2"/>
    </font>
    <font>
      <sz val="10"/>
      <name val="Calibri"/>
      <family val="2"/>
      <scheme val="minor"/>
    </font>
    <font>
      <sz val="11"/>
      <name val="Calibri"/>
      <family val="1"/>
      <scheme val="minor"/>
    </font>
    <font>
      <sz val="14"/>
      <color theme="4" tint="-0.24994659260841701"/>
      <name val="Calibri"/>
      <family val="2"/>
    </font>
    <font>
      <sz val="12"/>
      <color theme="4" tint="-0.499984740745262"/>
      <name val="Calibri"/>
      <family val="2"/>
      <scheme val="minor"/>
    </font>
    <font>
      <b/>
      <sz val="25"/>
      <color theme="0"/>
      <name val="Arial"/>
      <family val="2"/>
      <scheme val="major"/>
    </font>
    <font>
      <sz val="11"/>
      <color theme="2" tint="-0.89996032593768116"/>
      <name val="Calibri"/>
      <family val="2"/>
      <scheme val="minor"/>
    </font>
    <font>
      <b/>
      <sz val="11"/>
      <color theme="1"/>
      <name val="Calibri"/>
      <family val="2"/>
      <scheme val="minor"/>
    </font>
    <font>
      <sz val="11"/>
      <color theme="5" tint="-0.24994659260841701"/>
      <name val="Calibri"/>
      <family val="2"/>
      <scheme val="minor"/>
    </font>
    <font>
      <sz val="14"/>
      <color theme="4" tint="-0.24994659260841701"/>
      <name val="Arial"/>
      <family val="2"/>
      <scheme val="major"/>
    </font>
    <font>
      <sz val="12"/>
      <color theme="4" tint="-0.499984740745262"/>
      <name val="Arial"/>
      <family val="2"/>
      <scheme val="major"/>
    </font>
    <font>
      <sz val="10"/>
      <color theme="1" tint="4.9989318521683403E-2"/>
      <name val="Calibri"/>
      <family val="2"/>
      <scheme val="minor"/>
    </font>
    <font>
      <sz val="11"/>
      <color theme="4" tint="-0.24994659260841701"/>
      <name val="Calibri"/>
      <family val="2"/>
      <scheme val="minor"/>
    </font>
    <font>
      <sz val="11"/>
      <color theme="1" tint="0.14993743705557422"/>
      <name val="Calibri"/>
      <family val="2"/>
      <scheme val="minor"/>
    </font>
    <font>
      <sz val="11"/>
      <color theme="2" tint="-0.89989928891872917"/>
      <name val="Calibri"/>
      <family val="2"/>
      <scheme val="minor"/>
    </font>
    <font>
      <sz val="11"/>
      <color theme="4" tint="-0.24994659260841701"/>
      <name val="Arial"/>
      <family val="2"/>
      <scheme val="major"/>
    </font>
    <font>
      <sz val="11"/>
      <color theme="0"/>
      <name val="Calibri"/>
      <family val="2"/>
      <scheme val="minor"/>
    </font>
    <font>
      <sz val="11"/>
      <color theme="0"/>
      <name val="ADLaM Display"/>
    </font>
    <font>
      <sz val="11"/>
      <color theme="4" tint="-0.499984740745262"/>
      <name val="ADLaM Display"/>
    </font>
    <font>
      <sz val="11"/>
      <color theme="2" tint="-0.749992370372631"/>
      <name val="ADLaM Display"/>
    </font>
    <font>
      <sz val="9"/>
      <name val="ADLaM Display"/>
    </font>
    <font>
      <sz val="12"/>
      <color theme="4" tint="-0.499984740745262"/>
      <name val="ADLaM Display"/>
    </font>
    <font>
      <sz val="11"/>
      <color theme="2" tint="-0.749961851863155"/>
      <name val="ADLaM Display"/>
    </font>
    <font>
      <b/>
      <sz val="11"/>
      <color theme="1"/>
      <name val="ADLaM Display"/>
    </font>
    <font>
      <sz val="10"/>
      <color theme="2" tint="-0.749961851863155"/>
      <name val="ADLaM Display"/>
    </font>
    <font>
      <sz val="12"/>
      <color theme="0"/>
      <name val="Arial"/>
      <family val="2"/>
      <scheme val="major"/>
    </font>
    <font>
      <sz val="10"/>
      <color theme="2" tint="-0.249977111117893"/>
      <name val="ADLaM Display"/>
    </font>
    <font>
      <sz val="16"/>
      <color theme="0"/>
      <name val="ADLaM Display"/>
    </font>
    <font>
      <sz val="14"/>
      <color theme="0"/>
      <name val="ADLaM Display"/>
    </font>
    <font>
      <sz val="10"/>
      <color theme="0"/>
      <name val="ADLaM Display"/>
    </font>
  </fonts>
  <fills count="11">
    <fill>
      <patternFill patternType="none"/>
    </fill>
    <fill>
      <patternFill patternType="gray125"/>
    </fill>
    <fill>
      <patternFill patternType="solid">
        <fgColor theme="0"/>
        <bgColor indexed="64"/>
      </patternFill>
    </fill>
    <fill>
      <patternFill patternType="solid">
        <fgColor theme="4" tint="0.39997558519241921"/>
        <bgColor indexed="64"/>
      </patternFill>
    </fill>
    <fill>
      <patternFill patternType="solid">
        <fgColor theme="4" tint="0.39997558519241921"/>
        <bgColor indexed="65"/>
      </patternFill>
    </fill>
    <fill>
      <patternFill patternType="solid">
        <fgColor theme="4" tint="-0.24994659260841701"/>
        <bgColor indexed="64"/>
      </patternFill>
    </fill>
    <fill>
      <patternFill patternType="solid">
        <fgColor theme="4" tint="0.79998168889431442"/>
        <bgColor indexed="65"/>
      </patternFill>
    </fill>
    <fill>
      <patternFill patternType="solid">
        <fgColor theme="6"/>
        <bgColor indexed="64"/>
      </patternFill>
    </fill>
    <fill>
      <patternFill patternType="solid">
        <fgColor rgb="FF0D3139"/>
        <bgColor indexed="64"/>
      </patternFill>
    </fill>
    <fill>
      <patternFill patternType="solid">
        <fgColor theme="2"/>
        <bgColor indexed="64"/>
      </patternFill>
    </fill>
    <fill>
      <patternFill patternType="solid">
        <fgColor rgb="FFD2EEF4"/>
        <bgColor indexed="64"/>
      </patternFill>
    </fill>
  </fills>
  <borders count="7">
    <border>
      <left/>
      <right/>
      <top/>
      <bottom/>
      <diagonal/>
    </border>
    <border>
      <left style="thin">
        <color theme="4"/>
      </left>
      <right style="thin">
        <color theme="4"/>
      </right>
      <top style="thin">
        <color theme="4"/>
      </top>
      <bottom style="thin">
        <color theme="4"/>
      </bottom>
      <diagonal/>
    </border>
    <border>
      <left/>
      <right/>
      <top/>
      <bottom style="thin">
        <color theme="4"/>
      </bottom>
      <diagonal/>
    </border>
    <border>
      <left style="thin">
        <color theme="2" tint="-0.499984740745262"/>
      </left>
      <right style="thin">
        <color theme="4"/>
      </right>
      <top style="thin">
        <color theme="4"/>
      </top>
      <bottom style="thin">
        <color theme="4"/>
      </bottom>
      <diagonal/>
    </border>
    <border>
      <left/>
      <right/>
      <top style="thick">
        <color theme="2"/>
      </top>
      <bottom/>
      <diagonal/>
    </border>
    <border>
      <left style="thin">
        <color theme="4"/>
      </left>
      <right style="thin">
        <color theme="4"/>
      </right>
      <top style="double">
        <color theme="4"/>
      </top>
      <bottom style="thin">
        <color theme="4"/>
      </bottom>
      <diagonal/>
    </border>
    <border>
      <left/>
      <right/>
      <top/>
      <bottom style="thick">
        <color theme="4" tint="0.59996337778862885"/>
      </bottom>
      <diagonal/>
    </border>
  </borders>
  <cellStyleXfs count="13">
    <xf numFmtId="0" fontId="0" fillId="0" borderId="0" applyNumberFormat="0" applyFill="0" applyBorder="0">
      <alignment vertical="top" wrapText="1"/>
    </xf>
    <xf numFmtId="0" fontId="14" fillId="0" borderId="0" applyNumberFormat="0" applyFill="0" applyBorder="0" applyAlignment="0" applyProtection="0"/>
    <xf numFmtId="0" fontId="11" fillId="0" borderId="0" applyNumberFormat="0" applyFill="0" applyBorder="0" applyProtection="0">
      <alignment vertical="center"/>
    </xf>
    <xf numFmtId="0" fontId="4" fillId="0" borderId="0" applyNumberFormat="0" applyFill="0" applyBorder="0" applyAlignment="0" applyProtection="0"/>
    <xf numFmtId="9" fontId="2" fillId="0" borderId="0" applyFont="0" applyFill="0" applyBorder="0" applyAlignment="0" applyProtection="0"/>
    <xf numFmtId="0" fontId="13" fillId="0" borderId="0" applyNumberFormat="0" applyFill="0" applyBorder="0" applyAlignment="0" applyProtection="0">
      <alignment vertical="top" wrapText="1"/>
    </xf>
    <xf numFmtId="0" fontId="6" fillId="5" borderId="6" applyNumberFormat="0" applyAlignment="0" applyProtection="0"/>
    <xf numFmtId="0" fontId="7" fillId="4" borderId="0" applyNumberFormat="0" applyBorder="0" applyAlignment="0" applyProtection="0"/>
    <xf numFmtId="0" fontId="10" fillId="0" borderId="0" applyFill="0" applyBorder="0" applyProtection="0">
      <alignment horizontal="left" vertical="center"/>
    </xf>
    <xf numFmtId="0" fontId="9" fillId="0" borderId="0" applyNumberFormat="0" applyFill="0" applyBorder="0" applyAlignment="0" applyProtection="0"/>
    <xf numFmtId="0" fontId="15" fillId="0" borderId="0" applyNumberFormat="0" applyFill="0" applyBorder="0" applyAlignment="0" applyProtection="0"/>
    <xf numFmtId="0" fontId="8" fillId="0" borderId="5" applyNumberFormat="0" applyAlignment="0" applyProtection="0"/>
    <xf numFmtId="0" fontId="16" fillId="0" borderId="0" applyFill="0" applyBorder="0" applyProtection="0">
      <alignment horizontal="left" vertical="center"/>
    </xf>
  </cellStyleXfs>
  <cellXfs count="100">
    <xf numFmtId="0" fontId="0" fillId="0" borderId="0" xfId="0">
      <alignment vertical="top" wrapText="1"/>
    </xf>
    <xf numFmtId="169" fontId="0" fillId="0" borderId="0" xfId="0" applyNumberFormat="1">
      <alignment vertical="top" wrapText="1"/>
    </xf>
    <xf numFmtId="0" fontId="2" fillId="0" borderId="0" xfId="0" applyFont="1">
      <alignment vertical="top" wrapText="1"/>
    </xf>
    <xf numFmtId="0" fontId="2" fillId="0" borderId="0" xfId="0" applyFont="1" applyAlignment="1">
      <alignment vertical="center"/>
    </xf>
    <xf numFmtId="171" fontId="0" fillId="0" borderId="0" xfId="0" applyNumberFormat="1" applyFill="1" applyBorder="1">
      <alignment vertical="top" wrapText="1"/>
    </xf>
    <xf numFmtId="0" fontId="0" fillId="0" borderId="0" xfId="0" applyNumberFormat="1" applyFill="1" applyBorder="1" applyAlignment="1">
      <alignment horizontal="left" vertical="center"/>
    </xf>
    <xf numFmtId="0" fontId="2" fillId="0" borderId="0" xfId="0" applyFont="1" applyBorder="1" applyAlignment="1">
      <alignment horizontal="left" vertical="center"/>
    </xf>
    <xf numFmtId="0" fontId="2" fillId="0" borderId="0" xfId="0" applyFont="1" applyAlignment="1">
      <alignment horizontal="left" indent="7"/>
    </xf>
    <xf numFmtId="0" fontId="2" fillId="0" borderId="0" xfId="0" applyFont="1" applyAlignment="1">
      <alignment wrapText="1"/>
    </xf>
    <xf numFmtId="0" fontId="5" fillId="0" borderId="2" xfId="0" applyFont="1" applyBorder="1" applyAlignment="1">
      <alignment horizontal="left" vertical="center"/>
    </xf>
    <xf numFmtId="0" fontId="3" fillId="0" borderId="0" xfId="0" applyNumberFormat="1" applyFont="1" applyAlignment="1">
      <alignment vertical="center"/>
    </xf>
    <xf numFmtId="0" fontId="0" fillId="0" borderId="0" xfId="0" applyNumberFormat="1" applyFill="1" applyBorder="1" applyAlignment="1">
      <alignment vertical="center"/>
    </xf>
    <xf numFmtId="0" fontId="0" fillId="0" borderId="0" xfId="0" applyNumberFormat="1">
      <alignment vertical="top" wrapText="1"/>
    </xf>
    <xf numFmtId="49" fontId="0" fillId="0" borderId="0" xfId="0" applyNumberFormat="1" applyAlignment="1">
      <alignment vertical="top"/>
    </xf>
    <xf numFmtId="0" fontId="0" fillId="0" borderId="0" xfId="0" applyAlignment="1">
      <alignment vertical="top"/>
    </xf>
    <xf numFmtId="170" fontId="0" fillId="0" borderId="0" xfId="0" applyNumberFormat="1" applyAlignment="1">
      <alignment vertical="top"/>
    </xf>
    <xf numFmtId="0" fontId="0" fillId="0" borderId="0" xfId="0" applyNumberFormat="1" applyAlignment="1">
      <alignment vertical="top"/>
    </xf>
    <xf numFmtId="0" fontId="16" fillId="0" borderId="0" xfId="12" applyFill="1" applyBorder="1" applyProtection="1">
      <alignment horizontal="left" vertical="center"/>
    </xf>
    <xf numFmtId="0" fontId="0" fillId="0" borderId="0" xfId="0" applyNumberFormat="1" applyFill="1" applyBorder="1" applyAlignment="1">
      <alignment horizontal="left" vertical="center" wrapText="1"/>
    </xf>
    <xf numFmtId="0" fontId="0" fillId="0" borderId="0" xfId="0" applyNumberFormat="1" applyFill="1" applyBorder="1" applyAlignment="1">
      <alignment vertical="center" wrapText="1"/>
    </xf>
    <xf numFmtId="10" fontId="0" fillId="0" borderId="0" xfId="4" applyNumberFormat="1" applyFont="1" applyFill="1" applyBorder="1" applyAlignment="1" applyProtection="1">
      <alignment vertical="center"/>
    </xf>
    <xf numFmtId="172" fontId="0" fillId="0" borderId="0" xfId="0" applyNumberFormat="1" applyFill="1" applyBorder="1" applyAlignment="1">
      <alignment horizontal="left" vertical="center" wrapText="1"/>
    </xf>
    <xf numFmtId="175" fontId="0" fillId="0" borderId="0" xfId="0" applyNumberFormat="1" applyFill="1" applyBorder="1" applyAlignment="1">
      <alignment vertical="center"/>
    </xf>
    <xf numFmtId="49" fontId="0" fillId="0" borderId="0" xfId="0" applyNumberFormat="1" applyFill="1" applyBorder="1" applyAlignment="1">
      <alignment vertical="center" wrapText="1"/>
    </xf>
    <xf numFmtId="165" fontId="0" fillId="0" borderId="0" xfId="0" applyNumberFormat="1" applyFill="1" applyBorder="1" applyAlignment="1">
      <alignment vertical="center" wrapText="1"/>
    </xf>
    <xf numFmtId="0" fontId="16" fillId="0" borderId="0" xfId="12" applyFill="1" applyBorder="1">
      <alignment horizontal="left" vertical="center"/>
    </xf>
    <xf numFmtId="49" fontId="0" fillId="0" borderId="0" xfId="0" applyNumberFormat="1" applyFill="1" applyBorder="1" applyAlignment="1">
      <alignment vertical="center"/>
    </xf>
    <xf numFmtId="0" fontId="2" fillId="0" borderId="0" xfId="0" applyFont="1" applyAlignment="1"/>
    <xf numFmtId="0" fontId="2" fillId="0" borderId="0" xfId="0" applyFont="1" applyAlignment="1">
      <alignment vertical="top"/>
    </xf>
    <xf numFmtId="0" fontId="12" fillId="0" borderId="0" xfId="0" applyFont="1" applyFill="1" applyBorder="1">
      <alignment vertical="top" wrapText="1"/>
    </xf>
    <xf numFmtId="0" fontId="12" fillId="0" borderId="0" xfId="0" applyNumberFormat="1" applyFont="1" applyFill="1" applyBorder="1">
      <alignment vertical="top" wrapText="1"/>
    </xf>
    <xf numFmtId="0" fontId="12" fillId="0" borderId="0" xfId="0" applyNumberFormat="1" applyFont="1" applyFill="1" applyBorder="1" applyAlignment="1">
      <alignment vertical="top"/>
    </xf>
    <xf numFmtId="0" fontId="12" fillId="0" borderId="0" xfId="0" applyFont="1" applyFill="1" applyBorder="1" applyAlignment="1">
      <alignment vertical="top"/>
    </xf>
    <xf numFmtId="0" fontId="12" fillId="0" borderId="0" xfId="0" applyFont="1" applyFill="1" applyBorder="1" applyAlignment="1">
      <alignment horizontal="left"/>
    </xf>
    <xf numFmtId="171" fontId="0" fillId="0" borderId="0" xfId="0" applyNumberFormat="1" applyFill="1" applyBorder="1" applyAlignment="1">
      <alignmen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0" fillId="0" borderId="0" xfId="0" applyFill="1" applyBorder="1" applyAlignment="1">
      <alignment horizontal="left" vertical="center"/>
    </xf>
    <xf numFmtId="0" fontId="0" fillId="0" borderId="0" xfId="0" applyFill="1" applyBorder="1">
      <alignment vertical="top" wrapText="1"/>
    </xf>
    <xf numFmtId="0" fontId="6" fillId="7" borderId="6" xfId="6" applyFill="1" applyAlignment="1" applyProtection="1">
      <alignment vertical="top" wrapText="1"/>
    </xf>
    <xf numFmtId="0" fontId="6" fillId="2" borderId="6" xfId="6" applyFill="1" applyAlignment="1" applyProtection="1">
      <alignment vertical="top"/>
    </xf>
    <xf numFmtId="0" fontId="7" fillId="2" borderId="0" xfId="7" applyFill="1" applyAlignment="1" applyProtection="1">
      <alignment vertical="top"/>
    </xf>
    <xf numFmtId="0" fontId="17" fillId="8" borderId="0" xfId="7" applyFont="1" applyFill="1" applyAlignment="1" applyProtection="1">
      <alignment vertical="top" wrapText="1"/>
    </xf>
    <xf numFmtId="0" fontId="19" fillId="0" borderId="0" xfId="0" applyFont="1" applyAlignment="1">
      <alignment horizontal="left"/>
    </xf>
    <xf numFmtId="0" fontId="20" fillId="0" borderId="0" xfId="0" applyFont="1" applyAlignment="1">
      <alignment wrapText="1"/>
    </xf>
    <xf numFmtId="0" fontId="20" fillId="0" borderId="0" xfId="0" applyNumberFormat="1" applyFont="1" applyAlignment="1" applyProtection="1">
      <alignment wrapText="1"/>
      <protection locked="0"/>
    </xf>
    <xf numFmtId="0" fontId="19" fillId="0" borderId="0" xfId="0" applyFont="1" applyAlignment="1">
      <alignment wrapText="1"/>
    </xf>
    <xf numFmtId="0" fontId="21" fillId="0" borderId="0" xfId="0" applyFont="1" applyAlignment="1">
      <alignment wrapText="1"/>
    </xf>
    <xf numFmtId="0" fontId="22" fillId="0" borderId="2" xfId="2" applyFont="1" applyBorder="1" applyAlignment="1" applyProtection="1">
      <alignment horizontal="left" vertical="center"/>
    </xf>
    <xf numFmtId="172" fontId="25" fillId="2" borderId="0" xfId="0" applyNumberFormat="1" applyFont="1" applyFill="1" applyBorder="1" applyAlignment="1">
      <alignment horizontal="left" vertical="center"/>
    </xf>
    <xf numFmtId="171" fontId="25" fillId="2" borderId="0" xfId="0" applyNumberFormat="1" applyFont="1" applyFill="1" applyBorder="1" applyAlignment="1">
      <alignment horizontal="left" vertical="center"/>
    </xf>
    <xf numFmtId="174" fontId="25" fillId="2" borderId="0" xfId="0" applyNumberFormat="1" applyFont="1" applyFill="1" applyBorder="1" applyAlignment="1">
      <alignment horizontal="right" vertical="center"/>
    </xf>
    <xf numFmtId="166" fontId="25" fillId="2" borderId="0" xfId="0" applyNumberFormat="1" applyFont="1" applyFill="1" applyBorder="1" applyAlignment="1">
      <alignment horizontal="center" vertical="center"/>
    </xf>
    <xf numFmtId="167" fontId="25" fillId="2" borderId="0" xfId="0" applyNumberFormat="1" applyFont="1" applyFill="1" applyBorder="1" applyAlignment="1">
      <alignment horizontal="center" vertical="center"/>
    </xf>
    <xf numFmtId="167" fontId="25" fillId="0" borderId="0" xfId="0" applyNumberFormat="1" applyFont="1" applyFill="1" applyBorder="1" applyAlignment="1">
      <alignment horizontal="right" vertical="center"/>
    </xf>
    <xf numFmtId="168" fontId="23" fillId="0" borderId="1" xfId="0" applyNumberFormat="1" applyFont="1" applyFill="1" applyBorder="1" applyAlignment="1">
      <alignment horizontal="right" vertical="top" wrapText="1"/>
    </xf>
    <xf numFmtId="173" fontId="23" fillId="0" borderId="1" xfId="0" applyNumberFormat="1" applyFont="1" applyFill="1" applyBorder="1">
      <alignment vertical="top" wrapText="1"/>
    </xf>
    <xf numFmtId="167" fontId="23" fillId="0" borderId="1" xfId="0" applyNumberFormat="1" applyFont="1" applyFill="1" applyBorder="1">
      <alignment vertical="top" wrapText="1"/>
    </xf>
    <xf numFmtId="168" fontId="23" fillId="0" borderId="3" xfId="0" applyNumberFormat="1" applyFont="1" applyFill="1" applyBorder="1" applyAlignment="1">
      <alignment horizontal="right" vertical="top" wrapText="1"/>
    </xf>
    <xf numFmtId="168" fontId="24" fillId="3" borderId="5" xfId="11" applyNumberFormat="1" applyFont="1" applyFill="1" applyAlignment="1" applyProtection="1">
      <alignment horizontal="right" vertical="center"/>
    </xf>
    <xf numFmtId="0" fontId="10" fillId="7" borderId="0" xfId="8" applyFill="1" applyBorder="1" applyProtection="1">
      <alignment horizontal="left" vertical="center"/>
    </xf>
    <xf numFmtId="0" fontId="15" fillId="2" borderId="0" xfId="10" applyFill="1" applyAlignment="1">
      <alignment vertical="top" wrapText="1"/>
    </xf>
    <xf numFmtId="0" fontId="15" fillId="9" borderId="0" xfId="10" applyFill="1" applyAlignment="1" applyProtection="1">
      <alignment vertical="center"/>
    </xf>
    <xf numFmtId="0" fontId="15" fillId="2" borderId="0" xfId="10" applyFill="1" applyAlignment="1" applyProtection="1">
      <alignment vertical="center"/>
    </xf>
    <xf numFmtId="0" fontId="15" fillId="10" borderId="0" xfId="10" applyFill="1" applyAlignment="1">
      <alignment vertical="top" wrapText="1"/>
    </xf>
    <xf numFmtId="0" fontId="2" fillId="10" borderId="0" xfId="0" applyFont="1" applyFill="1" applyAlignment="1">
      <alignment vertical="center"/>
    </xf>
    <xf numFmtId="0" fontId="26" fillId="7" borderId="0" xfId="2" applyFont="1" applyFill="1" applyProtection="1">
      <alignment vertical="center"/>
    </xf>
    <xf numFmtId="0" fontId="17" fillId="7" borderId="0" xfId="0" applyNumberFormat="1" applyFont="1" applyFill="1">
      <alignment vertical="top" wrapText="1"/>
    </xf>
    <xf numFmtId="0" fontId="17" fillId="7" borderId="0" xfId="0" applyNumberFormat="1" applyFont="1" applyFill="1" applyAlignment="1">
      <alignment vertical="top"/>
    </xf>
    <xf numFmtId="49" fontId="17" fillId="7" borderId="0" xfId="0" applyNumberFormat="1" applyFont="1" applyFill="1" applyAlignment="1">
      <alignment vertical="top"/>
    </xf>
    <xf numFmtId="0" fontId="17" fillId="7" borderId="0" xfId="0" applyFont="1" applyFill="1" applyAlignment="1">
      <alignment vertical="top"/>
    </xf>
    <xf numFmtId="170" fontId="17" fillId="7" borderId="0" xfId="0" applyNumberFormat="1" applyFont="1" applyFill="1" applyAlignment="1">
      <alignment vertical="top"/>
    </xf>
    <xf numFmtId="0" fontId="17" fillId="7" borderId="0" xfId="0" applyFont="1" applyFill="1">
      <alignment vertical="top" wrapText="1"/>
    </xf>
    <xf numFmtId="169" fontId="17" fillId="7" borderId="0" xfId="0" applyNumberFormat="1" applyFont="1" applyFill="1">
      <alignment vertical="top" wrapText="1"/>
    </xf>
    <xf numFmtId="0" fontId="6" fillId="7" borderId="6" xfId="6" applyFill="1" applyAlignment="1" applyProtection="1">
      <alignment horizontal="left" vertical="center" indent="2"/>
    </xf>
    <xf numFmtId="0" fontId="6" fillId="7" borderId="6" xfId="6" applyFill="1" applyAlignment="1" applyProtection="1">
      <alignment vertical="center"/>
    </xf>
    <xf numFmtId="0" fontId="23" fillId="0" borderId="0" xfId="0" applyFont="1">
      <alignment vertical="top" wrapText="1"/>
    </xf>
    <xf numFmtId="0" fontId="23" fillId="0" borderId="0" xfId="0" quotePrefix="1" applyFont="1">
      <alignment vertical="top" wrapText="1"/>
    </xf>
    <xf numFmtId="0" fontId="27" fillId="0" borderId="0" xfId="0" applyFont="1" applyAlignment="1">
      <alignment horizontal="right" vertical="top"/>
    </xf>
    <xf numFmtId="0" fontId="29" fillId="7" borderId="0" xfId="3" applyFont="1" applyFill="1" applyAlignment="1">
      <alignment vertical="top"/>
    </xf>
    <xf numFmtId="0" fontId="30" fillId="7" borderId="0" xfId="0" applyFont="1" applyFill="1">
      <alignment vertical="top" wrapText="1"/>
    </xf>
    <xf numFmtId="0" fontId="30" fillId="7" borderId="0" xfId="0" applyFont="1" applyFill="1" applyAlignment="1">
      <alignment vertical="top"/>
    </xf>
    <xf numFmtId="0" fontId="23" fillId="0" borderId="0" xfId="0" applyFont="1">
      <alignment vertical="top" wrapText="1"/>
    </xf>
    <xf numFmtId="0" fontId="28" fillId="7" borderId="0" xfId="2" applyFont="1" applyFill="1">
      <alignment vertical="center"/>
    </xf>
    <xf numFmtId="0" fontId="23" fillId="0" borderId="0" xfId="0" quotePrefix="1" applyFont="1">
      <alignment vertical="top" wrapText="1"/>
    </xf>
    <xf numFmtId="0" fontId="15" fillId="6" borderId="0" xfId="10" applyFill="1" applyAlignment="1">
      <alignment horizontal="center" vertical="top" wrapText="1"/>
    </xf>
    <xf numFmtId="0" fontId="6" fillId="7" borderId="6" xfId="6" applyFill="1" applyAlignment="1" applyProtection="1">
      <alignment horizontal="center" vertical="center"/>
    </xf>
    <xf numFmtId="0" fontId="19" fillId="0" borderId="0" xfId="0" applyFont="1" applyAlignment="1">
      <alignment horizontal="left"/>
    </xf>
    <xf numFmtId="0" fontId="18" fillId="8" borderId="4" xfId="7" applyFont="1" applyFill="1" applyBorder="1" applyAlignment="1">
      <alignment horizontal="left" wrapText="1"/>
    </xf>
    <xf numFmtId="0" fontId="18" fillId="8" borderId="0" xfId="7" applyFont="1" applyFill="1" applyAlignment="1">
      <alignment horizontal="left" vertical="top" wrapText="1"/>
    </xf>
    <xf numFmtId="0" fontId="18" fillId="8" borderId="4" xfId="7" applyFont="1" applyFill="1" applyBorder="1" applyAlignment="1">
      <alignment wrapText="1"/>
    </xf>
    <xf numFmtId="0" fontId="18" fillId="8" borderId="0" xfId="7" applyFont="1" applyFill="1" applyAlignment="1">
      <alignment vertical="top" wrapText="1"/>
    </xf>
    <xf numFmtId="0" fontId="18" fillId="8" borderId="4" xfId="7" applyFont="1" applyFill="1" applyBorder="1" applyAlignment="1">
      <alignment horizontal="left" wrapText="1" indent="2"/>
    </xf>
    <xf numFmtId="0" fontId="18" fillId="8" borderId="0" xfId="7" applyFont="1" applyFill="1" applyAlignment="1">
      <alignment horizontal="left" vertical="top" wrapText="1" indent="2"/>
    </xf>
    <xf numFmtId="178" fontId="20" fillId="0" borderId="0" xfId="0" applyNumberFormat="1" applyFont="1" applyAlignment="1">
      <alignment horizontal="left" wrapText="1"/>
    </xf>
    <xf numFmtId="179" fontId="25" fillId="0" borderId="0" xfId="0" applyNumberFormat="1" applyFont="1" applyFill="1" applyBorder="1" applyAlignment="1">
      <alignment horizontal="right" vertical="center"/>
    </xf>
    <xf numFmtId="179" fontId="23" fillId="0" borderId="1" xfId="0" applyNumberFormat="1" applyFont="1" applyFill="1" applyBorder="1">
      <alignment vertical="top" wrapText="1"/>
    </xf>
    <xf numFmtId="179" fontId="24" fillId="3" borderId="5" xfId="11" applyNumberFormat="1" applyFont="1" applyFill="1" applyAlignment="1" applyProtection="1">
      <alignment horizontal="right" vertical="center"/>
    </xf>
    <xf numFmtId="178" fontId="0" fillId="0" borderId="0" xfId="0" applyNumberFormat="1" applyFill="1" applyBorder="1" applyAlignment="1">
      <alignment horizontal="center" vertical="center"/>
    </xf>
    <xf numFmtId="179" fontId="0" fillId="0" borderId="0" xfId="0" applyNumberFormat="1" applyFill="1" applyBorder="1" applyAlignment="1">
      <alignment vertical="center" wrapText="1"/>
    </xf>
  </cellXfs>
  <cellStyles count="13">
    <cellStyle name="60% - Énfasis1" xfId="7" builtinId="32" customBuiltin="1"/>
    <cellStyle name="Encabezado 1" xfId="2" builtinId="16" customBuiltin="1"/>
    <cellStyle name="Encabezado 4" xfId="12" builtinId="19" customBuiltin="1"/>
    <cellStyle name="Hipervínculo" xfId="1" builtinId="8" customBuiltin="1"/>
    <cellStyle name="Hipervínculo visitado" xfId="5" builtinId="9" customBuiltin="1"/>
    <cellStyle name="Normal" xfId="0" builtinId="0" customBuiltin="1"/>
    <cellStyle name="Porcentaje" xfId="4" builtinId="5"/>
    <cellStyle name="Texto de advertencia" xfId="9" builtinId="11" customBuiltin="1"/>
    <cellStyle name="Texto explicativo" xfId="10" builtinId="53" customBuiltin="1"/>
    <cellStyle name="Título" xfId="6" builtinId="15" customBuiltin="1"/>
    <cellStyle name="Título 2" xfId="3" builtinId="17" customBuiltin="1"/>
    <cellStyle name="Título 3" xfId="8" builtinId="18" customBuiltin="1"/>
    <cellStyle name="Total" xfId="11" builtinId="25" customBuiltin="1"/>
  </cellStyles>
  <dxfs count="75">
    <dxf>
      <numFmt numFmtId="179" formatCode="#,##0.00\ [$€-40C]"/>
      <alignment horizontal="general" vertical="center" textRotation="0" indent="0" justifyLastLine="0" shrinkToFit="0" readingOrder="0"/>
    </dxf>
    <dxf>
      <numFmt numFmtId="179" formatCode="#,##0.00\ [$€-40C]"/>
      <alignment horizontal="general" vertical="center" textRotation="0" indent="0" justifyLastLine="0" shrinkToFit="0" readingOrder="0"/>
    </dxf>
    <dxf>
      <numFmt numFmtId="179" formatCode="#,##0.00\ [$€-40C]"/>
      <alignment horizontal="general" vertical="center" textRotation="0" indent="0" justifyLastLine="0" shrinkToFit="0" readingOrder="0"/>
    </dxf>
    <dxf>
      <numFmt numFmtId="179" formatCode="#,##0.00\ [$€-40C]"/>
      <alignment horizontal="general" vertical="center" textRotation="0" indent="0" justifyLastLine="0" shrinkToFit="0" readingOrder="0"/>
    </dxf>
    <dxf>
      <numFmt numFmtId="179" formatCode="#,##0.00\ [$€-40C]"/>
      <alignment horizontal="general" vertical="center" textRotation="0" indent="0" justifyLastLine="0" shrinkToFit="0" readingOrder="0"/>
    </dxf>
    <dxf>
      <numFmt numFmtId="179" formatCode="#,##0.00\ [$€-40C]"/>
      <alignment horizontal="general" vertical="center" textRotation="0" indent="0" justifyLastLine="0" shrinkToFit="0" readingOrder="0"/>
    </dxf>
    <dxf>
      <numFmt numFmtId="179" formatCode="#,##0.00\ [$€-40C]"/>
      <alignment horizontal="general" vertical="center" textRotation="0" indent="0" justifyLastLine="0" shrinkToFit="0" readingOrder="0"/>
    </dxf>
    <dxf>
      <fill>
        <patternFill patternType="none">
          <fgColor indexed="64"/>
          <bgColor indexed="65"/>
        </patternFill>
      </fill>
      <border diagonalUp="0" diagonalDown="0" outline="0">
        <left/>
        <right/>
        <top/>
        <bottom/>
      </border>
    </dxf>
    <dxf>
      <numFmt numFmtId="164" formatCode="&quot;$&quot;#,##0.00_);\(&quot;$&quot;#,##0.00\)"/>
      <fill>
        <patternFill patternType="none">
          <fgColor indexed="64"/>
          <bgColor indexed="65"/>
        </patternFill>
      </fill>
      <alignment horizontal="general" vertical="center" textRotation="0" wrapText="1" indent="0" justifyLastLine="0" shrinkToFit="0" readingOrder="0"/>
      <border diagonalUp="0" diagonalDown="0" outline="0">
        <left/>
        <right/>
        <top/>
        <bottom/>
      </border>
    </dxf>
    <dxf>
      <numFmt numFmtId="164" formatCode="&quot;$&quot;#,##0.00_);\(&quot;$&quot;#,##0.00\)"/>
      <fill>
        <patternFill patternType="none">
          <fgColor indexed="64"/>
          <bgColor indexed="65"/>
        </patternFill>
      </fill>
      <alignment horizontal="general" vertical="center" textRotation="0" wrapText="1" indent="0" justifyLastLine="0" shrinkToFit="0" readingOrder="0"/>
      <border diagonalUp="0" diagonalDown="0" outline="0">
        <left/>
        <right/>
        <top/>
        <bottom/>
      </border>
    </dxf>
    <dxf>
      <numFmt numFmtId="164" formatCode="&quot;$&quot;#,##0.00_);\(&quot;$&quot;#,##0.00\)"/>
      <fill>
        <patternFill patternType="none">
          <fgColor indexed="64"/>
          <bgColor indexed="65"/>
        </patternFill>
      </fill>
      <alignment horizontal="general" vertical="center" textRotation="0" wrapText="1" indent="0" justifyLastLine="0" shrinkToFit="0" readingOrder="0"/>
      <border diagonalUp="0" diagonalDown="0" outline="0">
        <left/>
        <right/>
        <top/>
        <bottom/>
      </border>
    </dxf>
    <dxf>
      <numFmt numFmtId="164" formatCode="&quot;$&quot;#,##0.00_);\(&quot;$&quot;#,##0.00\)"/>
      <fill>
        <patternFill patternType="none">
          <fgColor indexed="64"/>
          <bgColor indexed="65"/>
        </patternFill>
      </fill>
      <alignment horizontal="general" vertical="center" textRotation="0" wrapText="1" indent="0" justifyLastLine="0" shrinkToFit="0" readingOrder="0"/>
      <border diagonalUp="0" diagonalDown="0" outline="0">
        <left/>
        <right/>
        <top/>
        <bottom/>
      </border>
    </dxf>
    <dxf>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right/>
        <top/>
        <bottom/>
      </border>
    </dxf>
    <dxf>
      <fill>
        <patternFill patternType="none">
          <fgColor indexed="64"/>
          <bgColor indexed="65"/>
        </patternFill>
      </fill>
      <alignment horizontal="left" vertical="center" textRotation="0" wrapText="0" indent="0" justifyLastLine="0" shrinkToFit="0" readingOrder="0"/>
      <border diagonalUp="0" diagonalDown="0" outline="0">
        <left/>
        <right/>
        <top/>
        <bottom/>
      </border>
    </dxf>
    <dxf>
      <fill>
        <patternFill patternType="none">
          <fgColor indexed="64"/>
          <bgColor indexed="65"/>
        </patternFill>
      </fill>
      <alignment horizontal="center" vertical="center" textRotation="0" wrapText="0" indent="0" justifyLastLine="0" shrinkToFit="0" readingOrder="0"/>
      <border diagonalUp="0" diagonalDown="0" outline="0">
        <left/>
        <right/>
        <top/>
        <bottom/>
      </border>
    </dxf>
    <dxf>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numFmt numFmtId="178" formatCode="[$-40C]d\ mmmm\ yyyy;@"/>
      <alignment horizontal="center" vertical="center" textRotation="0" indent="0" justifyLastLine="0" shrinkToFit="0" readingOrder="0"/>
    </dxf>
    <dxf>
      <font>
        <b val="0"/>
        <i val="0"/>
        <strike val="0"/>
        <condense val="0"/>
        <extend val="0"/>
        <outline val="0"/>
        <shadow val="0"/>
        <u val="none"/>
        <vertAlign val="baseline"/>
        <sz val="10"/>
        <color theme="1" tint="4.9989318521683403E-2"/>
        <name val="Calibri"/>
        <family val="2"/>
        <scheme val="minor"/>
      </font>
      <fill>
        <patternFill patternType="none">
          <fgColor indexed="64"/>
          <bgColor indexed="65"/>
        </patternFill>
      </fill>
      <alignment horizontal="lef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fill>
        <patternFill patternType="none">
          <fgColor indexed="64"/>
          <bgColor indexed="65"/>
        </patternFill>
      </fill>
      <alignment horizontal="lef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numFmt numFmtId="0" formatCode="General"/>
      <fill>
        <patternFill patternType="none">
          <fgColor indexed="64"/>
          <bgColor indexed="65"/>
        </patternFill>
      </fill>
      <alignment horizontal="general" vertical="top"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numFmt numFmtId="0" formatCode="General"/>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numFmt numFmtId="0" formatCode="General"/>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numFmt numFmtId="0" formatCode="General"/>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numFmt numFmtId="0" formatCode="General"/>
      <fill>
        <patternFill patternType="none">
          <fgColor indexed="64"/>
          <bgColor indexed="65"/>
        </patternFill>
      </fill>
      <border diagonalUp="0" diagonalDown="0" outline="0">
        <left/>
        <right/>
        <top/>
        <bottom/>
      </border>
    </dxf>
    <dxf>
      <numFmt numFmtId="171" formatCode="_)@\ \ "/>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fill>
        <patternFill patternType="none">
          <fgColor indexed="64"/>
          <bgColor indexed="65"/>
        </patternFill>
      </fill>
      <border diagonalUp="0" diagonalDown="0" outline="0">
        <left/>
        <right/>
        <top/>
        <bottom/>
      </border>
    </dxf>
    <dxf>
      <font>
        <color rgb="FFFF0000"/>
      </font>
    </dxf>
    <dxf>
      <font>
        <color rgb="FFFF0000"/>
      </font>
    </dxf>
    <dxf>
      <font>
        <color rgb="FFFF0000"/>
      </font>
    </dxf>
    <dxf>
      <font>
        <color rgb="FFFF0000"/>
      </font>
    </dxf>
    <dxf>
      <fill>
        <patternFill>
          <bgColor theme="4" tint="0.39994506668294322"/>
        </patternFill>
      </fill>
    </dxf>
    <dxf>
      <fill>
        <patternFill>
          <bgColor theme="4" tint="0.59996337778862885"/>
        </patternFill>
      </fill>
    </dxf>
    <dxf>
      <fill>
        <patternFill>
          <bgColor theme="4" tint="0.59996337778862885"/>
        </patternFill>
      </fill>
    </dxf>
    <dxf>
      <fill>
        <patternFill>
          <bgColor theme="4" tint="0.39994506668294322"/>
        </patternFill>
      </fill>
    </dxf>
    <dxf>
      <fill>
        <patternFill>
          <bgColor theme="4" tint="0.79998168889431442"/>
        </patternFill>
      </fill>
    </dxf>
    <dxf>
      <numFmt numFmtId="165" formatCode="_(* #,##0_);_(* \(#,##0\);_(* &quot;-&quot;_);_(@_)"/>
      <alignment horizontal="general" vertical="center" textRotation="0" indent="0" justifyLastLine="0" shrinkToFit="0" readingOrder="0"/>
    </dxf>
    <dxf>
      <alignment vertical="center" textRotation="0" indent="0" justifyLastLine="0" shrinkToFit="0" readingOrder="0"/>
    </dxf>
    <dxf>
      <alignment vertical="center" textRotation="0" indent="0" justifyLastLine="0" shrinkToFit="0" readingOrder="0"/>
    </dxf>
    <dxf>
      <alignment vertical="center" textRotation="0" indent="0" justifyLastLine="0" shrinkToFit="0" readingOrder="0"/>
    </dxf>
    <dxf>
      <alignment vertical="center" textRotation="0" indent="0" justifyLastLine="0" shrinkToFit="0" readingOrder="0"/>
    </dxf>
    <dxf>
      <alignment horizontal="general" vertical="center" textRotation="0" indent="0" justifyLastLine="0" shrinkToFit="0" readingOrder="0"/>
    </dxf>
    <dxf>
      <numFmt numFmtId="14" formatCode="0.00%"/>
      <alignment horizontal="general" vertical="center" textRotation="0" indent="0" justifyLastLine="0" shrinkToFit="0" readingOrder="0"/>
    </dxf>
    <dxf>
      <alignment vertical="center" textRotation="0" indent="0" justifyLastLine="0" shrinkToFit="0" readingOrder="0"/>
    </dxf>
    <dxf>
      <alignment vertical="center" textRotation="0" indent="0" justifyLastLine="0" shrinkToFit="0" readingOrder="0"/>
    </dxf>
    <dxf>
      <numFmt numFmtId="30" formatCode="@"/>
      <alignment horizontal="general" vertical="center" textRotation="0" indent="0" justifyLastLine="0" shrinkToFit="0" readingOrder="0"/>
    </dxf>
    <dxf>
      <font>
        <strike val="0"/>
        <outline val="0"/>
        <shadow val="0"/>
        <u val="none"/>
        <vertAlign val="baseline"/>
        <sz val="11"/>
        <color theme="1" tint="4.9989318521683403E-2"/>
        <name val="Calibri"/>
        <scheme val="minor"/>
      </font>
    </dxf>
    <dxf>
      <alignment vertical="center" textRotation="0" indent="0" justifyLastLine="0" shrinkToFit="0" readingOrder="0"/>
    </dxf>
    <dxf>
      <numFmt numFmtId="30" formatCode="@"/>
      <alignment vertical="center" textRotation="0" indent="0" justifyLastLine="0" shrinkToFit="0" readingOrder="0"/>
    </dxf>
    <dxf>
      <numFmt numFmtId="175" formatCode="[&lt;=9999999]###\-####;\(###\)\ ###\-####"/>
      <alignment vertical="center" textRotation="0" indent="0" justifyLastLine="0" shrinkToFit="0" readingOrder="0"/>
    </dxf>
    <dxf>
      <numFmt numFmtId="0" formatCode="General"/>
      <alignment horizontal="left" vertical="center" textRotation="0" wrapText="0" indent="0" justifyLastLine="0" shrinkToFit="0" readingOrder="0"/>
    </dxf>
    <dxf>
      <alignment vertical="center" textRotation="0" indent="0" justifyLastLine="0" shrinkToFit="0" readingOrder="0"/>
    </dxf>
    <dxf>
      <alignment vertical="center" textRotation="0" indent="0" justifyLastLine="0" shrinkToFit="0" readingOrder="0"/>
    </dxf>
    <dxf>
      <alignment vertical="center" textRotation="0" indent="0" justifyLastLine="0" shrinkToFit="0" readingOrder="0"/>
    </dxf>
    <dxf>
      <alignment vertical="center" textRotation="0" indent="0" justifyLastLine="0" shrinkToFit="0" readingOrder="0"/>
    </dxf>
    <dxf>
      <alignment vertical="center" textRotation="0" indent="0" justifyLastLine="0" shrinkToFit="0" readingOrder="0"/>
    </dxf>
    <dxf>
      <numFmt numFmtId="172" formatCode="_)#;_)#;_)#;_)@"/>
      <alignment horizontal="left" vertical="center" textRotation="0" indent="0" justifyLastLine="0" shrinkToFit="0" readingOrder="0"/>
    </dxf>
    <dxf>
      <numFmt numFmtId="171" formatCode="_)@\ \ "/>
    </dxf>
    <dxf>
      <font>
        <strike val="0"/>
        <outline val="0"/>
        <shadow val="0"/>
        <u val="none"/>
        <vertAlign val="baseline"/>
        <sz val="10"/>
        <color theme="2" tint="-0.749961851863155"/>
        <name val="ADLaM Display"/>
        <scheme val="none"/>
      </font>
      <fill>
        <patternFill patternType="none">
          <fgColor indexed="64"/>
          <bgColor auto="1"/>
        </patternFill>
      </fill>
    </dxf>
    <dxf>
      <font>
        <strike val="0"/>
        <outline val="0"/>
        <shadow val="0"/>
        <u val="none"/>
        <vertAlign val="baseline"/>
        <sz val="10"/>
        <color theme="2" tint="-0.749961851863155"/>
        <name val="ADLaM Display"/>
        <scheme val="none"/>
      </font>
      <fill>
        <patternFill patternType="solid">
          <fgColor indexed="64"/>
          <bgColor theme="0"/>
        </patternFill>
      </fill>
    </dxf>
    <dxf>
      <font>
        <strike val="0"/>
        <outline val="0"/>
        <shadow val="0"/>
        <u val="none"/>
        <vertAlign val="baseline"/>
        <sz val="10"/>
        <color theme="2" tint="-0.749961851863155"/>
        <name val="ADLaM Display"/>
        <scheme val="none"/>
      </font>
      <fill>
        <patternFill patternType="solid">
          <fgColor indexed="64"/>
          <bgColor theme="0"/>
        </patternFill>
      </fill>
    </dxf>
    <dxf>
      <font>
        <strike val="0"/>
        <outline val="0"/>
        <shadow val="0"/>
        <u val="none"/>
        <vertAlign val="baseline"/>
        <sz val="10"/>
        <color theme="2" tint="-0.749961851863155"/>
        <name val="ADLaM Display"/>
        <scheme val="none"/>
      </font>
      <fill>
        <patternFill patternType="solid">
          <fgColor indexed="64"/>
          <bgColor theme="0"/>
        </patternFill>
      </fill>
    </dxf>
    <dxf>
      <font>
        <strike val="0"/>
        <outline val="0"/>
        <shadow val="0"/>
        <u val="none"/>
        <vertAlign val="baseline"/>
        <sz val="10"/>
        <color theme="2" tint="-0.749961851863155"/>
        <name val="ADLaM Display"/>
        <scheme val="none"/>
      </font>
      <fill>
        <patternFill patternType="solid">
          <fgColor indexed="64"/>
          <bgColor theme="0"/>
        </patternFill>
      </fill>
    </dxf>
    <dxf>
      <font>
        <strike val="0"/>
        <outline val="0"/>
        <shadow val="0"/>
        <u val="none"/>
        <vertAlign val="baseline"/>
        <sz val="10"/>
        <color theme="2" tint="-0.749961851863155"/>
        <name val="ADLaM Display"/>
        <scheme val="none"/>
      </font>
      <fill>
        <patternFill patternType="solid">
          <fgColor indexed="64"/>
          <bgColor theme="0"/>
        </patternFill>
      </fill>
    </dxf>
    <dxf>
      <font>
        <strike val="0"/>
        <outline val="0"/>
        <shadow val="0"/>
        <u val="none"/>
        <vertAlign val="baseline"/>
        <sz val="10"/>
        <color theme="2" tint="-0.749961851863155"/>
        <name val="ADLaM Display"/>
        <scheme val="none"/>
      </font>
      <fill>
        <patternFill patternType="solid">
          <fgColor indexed="64"/>
          <bgColor theme="0"/>
        </patternFill>
      </fill>
    </dxf>
    <dxf>
      <fill>
        <patternFill patternType="solid">
          <fgColor indexed="64"/>
          <bgColor theme="6"/>
        </patternFill>
      </fill>
    </dxf>
    <dxf>
      <fill>
        <patternFill patternType="solid">
          <fgColor theme="4" tint="0.79998168889431442"/>
          <bgColor theme="4" tint="0.79998168889431442"/>
        </patternFill>
      </fill>
    </dxf>
    <dxf>
      <fill>
        <patternFill patternType="solid">
          <fgColor theme="4" tint="0.79998168889431442"/>
          <bgColor theme="4" tint="0.79998168889431442"/>
        </patternFill>
      </fill>
    </dxf>
    <dxf>
      <font>
        <b val="0"/>
        <i val="0"/>
        <color theme="1" tint="4.9989318521683403E-2"/>
      </font>
    </dxf>
    <dxf>
      <font>
        <b/>
        <color theme="4" tint="-0.249977111117893"/>
      </font>
    </dxf>
    <dxf>
      <font>
        <b/>
        <i val="0"/>
        <color theme="4" tint="-0.499984740745262"/>
      </font>
      <border>
        <left style="thin">
          <color theme="4"/>
        </left>
        <right style="thin">
          <color theme="4"/>
        </right>
        <top style="double">
          <color theme="4"/>
        </top>
        <bottom style="thin">
          <color theme="4"/>
        </bottom>
      </border>
    </dxf>
    <dxf>
      <font>
        <b val="0"/>
        <i val="0"/>
        <color theme="4" tint="-0.24994659260841701"/>
      </font>
      <border>
        <left style="thin">
          <color theme="4"/>
        </left>
        <right style="thin">
          <color theme="4"/>
        </right>
        <top style="thin">
          <color theme="4"/>
        </top>
        <vertical/>
        <horizontal/>
      </border>
    </dxf>
    <dxf>
      <font>
        <b val="0"/>
        <i val="0"/>
        <color theme="3"/>
      </font>
      <border>
        <left style="thin">
          <color theme="4"/>
        </left>
        <right style="thin">
          <color theme="4"/>
        </right>
        <top style="thin">
          <color theme="4"/>
        </top>
        <bottom style="thin">
          <color theme="4"/>
        </bottom>
        <vertical style="thin">
          <color theme="4"/>
        </vertical>
        <horizontal style="thin">
          <color theme="4"/>
        </horizontal>
      </border>
    </dxf>
  </dxfs>
  <tableStyles count="1" defaultTableStyle="Sales Invoice Table" defaultPivotStyle="PivotStyleLight16">
    <tableStyle name="Sales Invoice Table" pivot="0" count="7" xr9:uid="{00000000-0011-0000-FFFF-FFFF00000000}">
      <tableStyleElement type="wholeTable" dxfId="74"/>
      <tableStyleElement type="headerRow" dxfId="73"/>
      <tableStyleElement type="totalRow" dxfId="72"/>
      <tableStyleElement type="firstColumn" dxfId="71"/>
      <tableStyleElement type="lastColumn" dxfId="70"/>
      <tableStyleElement type="firstRowStripe" dxfId="69"/>
      <tableStyleElement type="firstColumnStripe" dxfId="68"/>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D8E4E8"/>
      <rgbColor rgb="00CC99FF"/>
      <rgbColor rgb="00EAEAEA"/>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2EEF4"/>
      <color rgb="FF0D313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7</xdr:col>
      <xdr:colOff>106680</xdr:colOff>
      <xdr:row>1</xdr:row>
      <xdr:rowOff>281940</xdr:rowOff>
    </xdr:from>
    <xdr:to>
      <xdr:col>15</xdr:col>
      <xdr:colOff>411480</xdr:colOff>
      <xdr:row>5</xdr:row>
      <xdr:rowOff>114300</xdr:rowOff>
    </xdr:to>
    <xdr:sp macro="" textlink="">
      <xdr:nvSpPr>
        <xdr:cNvPr id="4" name="Arrow: Left 3">
          <a:extLst>
            <a:ext uri="{FF2B5EF4-FFF2-40B4-BE49-F238E27FC236}">
              <a16:creationId xmlns:a16="http://schemas.microsoft.com/office/drawing/2014/main" id="{C39D2966-DCD8-ECE3-E88A-DABD9AB82AD7}"/>
            </a:ext>
          </a:extLst>
        </xdr:cNvPr>
        <xdr:cNvSpPr/>
      </xdr:nvSpPr>
      <xdr:spPr>
        <a:xfrm>
          <a:off x="7863840" y="1013460"/>
          <a:ext cx="4320540" cy="99822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9</xdr:col>
      <xdr:colOff>342900</xdr:colOff>
      <xdr:row>3</xdr:row>
      <xdr:rowOff>30480</xdr:rowOff>
    </xdr:from>
    <xdr:to>
      <xdr:col>15</xdr:col>
      <xdr:colOff>267014</xdr:colOff>
      <xdr:row>4</xdr:row>
      <xdr:rowOff>18313</xdr:rowOff>
    </xdr:to>
    <xdr:pic>
      <xdr:nvPicPr>
        <xdr:cNvPr id="5" name="Picture 4">
          <a:extLst>
            <a:ext uri="{FF2B5EF4-FFF2-40B4-BE49-F238E27FC236}">
              <a16:creationId xmlns:a16="http://schemas.microsoft.com/office/drawing/2014/main" id="{24643CC1-19A6-2956-94B2-9E6ABD41A63C}"/>
            </a:ext>
          </a:extLst>
        </xdr:cNvPr>
        <xdr:cNvPicPr>
          <a:picLocks noChangeAspect="1"/>
        </xdr:cNvPicPr>
      </xdr:nvPicPr>
      <xdr:blipFill>
        <a:blip xmlns:r="http://schemas.openxmlformats.org/officeDocument/2006/relationships" r:embed="rId1"/>
        <a:stretch>
          <a:fillRect/>
        </a:stretch>
      </xdr:blipFill>
      <xdr:spPr>
        <a:xfrm>
          <a:off x="8412480" y="1371600"/>
          <a:ext cx="3627434" cy="292633"/>
        </a:xfrm>
        <a:prstGeom prst="rect">
          <a:avLst/>
        </a:prstGeom>
        <a:solidFill>
          <a:schemeClr val="accent3"/>
        </a:solidFill>
      </xdr:spPr>
    </xdr:pic>
    <xdr:clientData/>
  </xdr:twoCellAnchor>
  <xdr:twoCellAnchor>
    <xdr:from>
      <xdr:col>9</xdr:col>
      <xdr:colOff>91440</xdr:colOff>
      <xdr:row>7</xdr:row>
      <xdr:rowOff>15240</xdr:rowOff>
    </xdr:from>
    <xdr:to>
      <xdr:col>15</xdr:col>
      <xdr:colOff>472440</xdr:colOff>
      <xdr:row>13</xdr:row>
      <xdr:rowOff>30480</xdr:rowOff>
    </xdr:to>
    <xdr:sp macro="" textlink="">
      <xdr:nvSpPr>
        <xdr:cNvPr id="7" name="Flowchart: Alternate Process 6">
          <a:extLst>
            <a:ext uri="{FF2B5EF4-FFF2-40B4-BE49-F238E27FC236}">
              <a16:creationId xmlns:a16="http://schemas.microsoft.com/office/drawing/2014/main" id="{9BC23129-97AE-C94F-CF10-3B903A9CCF62}"/>
            </a:ext>
          </a:extLst>
        </xdr:cNvPr>
        <xdr:cNvSpPr/>
      </xdr:nvSpPr>
      <xdr:spPr>
        <a:xfrm>
          <a:off x="8161020" y="2720340"/>
          <a:ext cx="4084320" cy="2575560"/>
        </a:xfrm>
        <a:prstGeom prst="flowChartAlternateProcess">
          <a:avLst/>
        </a:prstGeom>
        <a:solidFill>
          <a:schemeClr val="accent1"/>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endParaRPr lang="en-US" sz="1100" b="1">
            <a:solidFill>
              <a:schemeClr val="lt1"/>
            </a:solidFill>
            <a:effectLst/>
            <a:latin typeface="+mn-lt"/>
            <a:ea typeface="+mn-ea"/>
            <a:cs typeface="+mn-cs"/>
          </a:endParaRPr>
        </a:p>
        <a:p>
          <a:endParaRPr lang="en-US" sz="1100" b="1">
            <a:solidFill>
              <a:schemeClr val="lt1"/>
            </a:solidFill>
            <a:effectLst/>
            <a:latin typeface="+mn-lt"/>
            <a:ea typeface="+mn-ea"/>
            <a:cs typeface="+mn-cs"/>
          </a:endParaRPr>
        </a:p>
        <a:p>
          <a:pPr rtl="0"/>
          <a:r>
            <a:rPr lang="fr-FR" sz="1100" b="0">
              <a:solidFill>
                <a:schemeClr val="lt1"/>
              </a:solidFill>
              <a:effectLst/>
              <a:latin typeface="+mn-lt"/>
              <a:ea typeface="+mn-ea"/>
              <a:cs typeface="+mn-cs"/>
            </a:rPr>
            <a:t>ASTUCE : Cette fiche d’exercices est en mode protégé. Seule la sélection « Facture # » est possible. Pour déprotéger cette feuille de calcul, consultez la feuille « Comment utiliser le suivi de factures ».</a:t>
          </a:r>
        </a:p>
        <a:p>
          <a:br>
            <a:rPr lang="fr-FR" sz="1100" b="0" i="0">
              <a:solidFill>
                <a:schemeClr val="lt1"/>
              </a:solidFill>
              <a:effectLst/>
              <a:latin typeface="+mn-lt"/>
              <a:ea typeface="+mn-ea"/>
              <a:cs typeface="+mn-cs"/>
            </a:rPr>
          </a:br>
          <a:r>
            <a:rPr lang="es-MX" sz="1100" b="0" i="0">
              <a:solidFill>
                <a:schemeClr val="lt1"/>
              </a:solidFill>
              <a:effectLst/>
              <a:latin typeface="+mn-lt"/>
              <a:ea typeface="+mn-ea"/>
              <a:cs typeface="+mn-cs"/>
            </a:rPr>
            <a:t>Après avoir déprotégé cette feuille, pour supprimer cette note, cliquez sur le bord pour la sélectionner puis appuyez sur Supprimer.</a:t>
          </a:r>
        </a:p>
        <a:p>
          <a:endParaRPr 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0000000}" name="ProjectInvoice" displayName="ProjectInvoice" ref="B8:G23" totalsRowShown="0" headerRowDxfId="67" dataDxfId="66">
  <autoFilter ref="B8:G23" xr:uid="{00000000-0009-0000-0100-000004000000}">
    <filterColumn colId="0" hiddenButton="1"/>
    <filterColumn colId="1" hiddenButton="1"/>
    <filterColumn colId="2" hiddenButton="1"/>
    <filterColumn colId="3" hiddenButton="1"/>
    <filterColumn colId="4" hiddenButton="1"/>
    <filterColumn colId="5" hiddenButton="1"/>
  </autoFilter>
  <tableColumns count="6">
    <tableColumn id="1" xr3:uid="{00000000-0010-0000-0000-000001000000}" name="Item #" dataDxfId="65"/>
    <tableColumn id="2" xr3:uid="{00000000-0010-0000-0000-000002000000}" name="Description" dataDxfId="64"/>
    <tableColumn id="7" xr3:uid="{00000000-0010-0000-0000-000007000000}" name="Qty" dataDxfId="63"/>
    <tableColumn id="8" xr3:uid="{00000000-0010-0000-0000-000008000000}" name="Unit Price" dataDxfId="62"/>
    <tableColumn id="10" xr3:uid="{00000000-0010-0000-0000-00000A000000}" name="Discount" dataDxfId="61"/>
    <tableColumn id="11" xr3:uid="{00000000-0010-0000-0000-00000B000000}" name="Price" dataDxfId="60">
      <calculatedColumnFormula>IFERROR((D9*E9)-F9,"")</calculatedColumnFormula>
    </tableColumn>
  </tableColumns>
  <tableStyleInfo name="TableStyleMedium7" showFirstColumn="0" showLastColumn="1" showRowStripes="1" showColumnStripes="0"/>
  <extLst>
    <ext xmlns:x14="http://schemas.microsoft.com/office/spreadsheetml/2009/9/main" uri="{504A1905-F514-4f6f-8877-14C23A59335A}">
      <x14:table altTextSummary="Invoice list with item #, description, quantity, unit price, discount and price"/>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1000000}" name="CustomerList" displayName="CustomerList" ref="B2:L5" totalsRowCount="1">
  <autoFilter ref="B2:L4" xr:uid="{00000000-0009-0000-0100-000001000000}"/>
  <tableColumns count="11">
    <tableColumn id="9" xr3:uid="{00000000-0010-0000-0100-000009000000}" name="Lookup" totalsRowLabel="Total" dataDxfId="59" totalsRowDxfId="28">
      <calculatedColumnFormula>C3&amp; " - "&amp;D3</calculatedColumnFormula>
    </tableColumn>
    <tableColumn id="1" xr3:uid="{00000000-0010-0000-0100-000001000000}" name="Entreprise #" totalsRowLabel=" Total des clients : 2  " dataDxfId="58" totalsRowDxfId="27"/>
    <tableColumn id="2" xr3:uid="{00000000-0010-0000-0100-000002000000}" name="Nom de l’entreprise" dataDxfId="57" totalsRowDxfId="26"/>
    <tableColumn id="3" xr3:uid="{00000000-0010-0000-0100-000003000000}" name="Nom du contact" dataDxfId="56" totalsRowDxfId="25"/>
    <tableColumn id="4" xr3:uid="{00000000-0010-0000-0100-000004000000}" name="Adresse" dataDxfId="55" totalsRowDxfId="24"/>
    <tableColumn id="5" xr3:uid="{00000000-0010-0000-0100-000005000000}" name="Ville" dataDxfId="54" totalsRowDxfId="23"/>
    <tableColumn id="6" xr3:uid="{00000000-0010-0000-0100-000006000000}" name="État" dataDxfId="53" totalsRowDxfId="22"/>
    <tableColumn id="7" xr3:uid="{00000000-0010-0000-0100-000007000000}" name="Code postal" dataDxfId="52" totalsRowDxfId="21"/>
    <tableColumn id="8" xr3:uid="{00000000-0010-0000-0100-000008000000}" name="Téléphone" dataDxfId="51" totalsRowDxfId="20"/>
    <tableColumn id="10" xr3:uid="{00000000-0010-0000-0100-00000A000000}" name="Messagerie électronique" dataDxfId="50" totalsRowDxfId="19" dataCellStyle="Normal"/>
    <tableColumn id="11" xr3:uid="{00000000-0010-0000-0100-00000B000000}" name="Fax" dataDxfId="49" totalsRowDxfId="18"/>
  </tableColumns>
  <tableStyleInfo name="TableStyleDark1" showFirstColumn="0" showLastColumn="0" showRowStripes="1" showColumnStripes="0"/>
  <extLst>
    <ext xmlns:x14="http://schemas.microsoft.com/office/spreadsheetml/2009/9/main" uri="{504A1905-F514-4f6f-8877-14C23A59335A}">
      <x14:table altTextSummary="Customer list with company #, company name, contact name, address, city, state, zip code, phone, email and fax"/>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InvoicesMain" displayName="InvoicesMain" ref="B2:K5" totalsRowCount="1" totalsRowDxfId="48">
  <autoFilter ref="B2:K4" xr:uid="{00000000-0009-0000-0100-000003000000}"/>
  <tableColumns count="10">
    <tableColumn id="1" xr3:uid="{00000000-0010-0000-0200-000001000000}" name="Facture #" totalsRowLabel="Totaux" dataDxfId="47" totalsRowDxfId="16"/>
    <tableColumn id="2" xr3:uid="{00000000-0010-0000-0200-000002000000}" name="Entreprise" totalsRowLabel="Total des factures : 2" dataDxfId="46" totalsRowDxfId="15"/>
    <tableColumn id="3" xr3:uid="{00000000-0010-0000-0200-000003000000}" name="Date de facture" dataDxfId="17" totalsRowDxfId="14"/>
    <tableColumn id="4" xr3:uid="{00000000-0010-0000-0200-000004000000}" name="Description du projet" dataDxfId="45" totalsRowDxfId="13"/>
    <tableColumn id="8" xr3:uid="{00000000-0010-0000-0200-000008000000}" name="Taux d’imposition" dataDxfId="44" totalsRowDxfId="12"/>
    <tableColumn id="9" xr3:uid="{00000000-0010-0000-0200-000009000000}" name="Autres" totalsRowFunction="sum" dataDxfId="6" totalsRowDxfId="11"/>
    <tableColumn id="6" xr3:uid="{00000000-0010-0000-0200-000006000000}" name="Dépôt" totalsRowFunction="sum" dataDxfId="5" totalsRowDxfId="10"/>
    <tableColumn id="7" xr3:uid="{00000000-0010-0000-0200-000007000000}" name="Détail total" totalsRowFunction="sum" dataDxfId="4" totalsRowDxfId="9">
      <calculatedColumnFormula>SUMIF(InvoiceDetails[Facture '#],"="&amp;InvoicesMain[[#This Row],[Facture '#]],InvoiceDetails[Total])</calculatedColumnFormula>
    </tableColumn>
    <tableColumn id="10" xr3:uid="{00000000-0010-0000-0200-00000A000000}" name="Total de la facture" totalsRowFunction="sum" dataDxfId="3" totalsRowDxfId="8">
      <calculatedColumnFormula>(InvoicesMain[[#This Row],[Détail total]]*(1+InvoicesMain[[#This Row],[Taux d’imposition]]))+InvoicesMain[[#This Row],[Autres]]-InvoicesMain[[#This Row],[Dépôt]]</calculatedColumnFormula>
    </tableColumn>
    <tableColumn id="5" xr3:uid="{00000000-0010-0000-0200-000005000000}" name="Notes" dataDxfId="43" totalsRowDxfId="7"/>
  </tableColumns>
  <tableStyleInfo name="TableStyleDark1" showFirstColumn="0" showLastColumn="0" showRowStripes="1" showColumnStripes="0"/>
  <extLst>
    <ext xmlns:x14="http://schemas.microsoft.com/office/spreadsheetml/2009/9/main" uri="{504A1905-F514-4f6f-8877-14C23A59335A}">
      <x14:table altTextSummary="Invoice list with invoice #, company, invoice date, project description, tax rate, other, deposit, detail total, invoice total and notes"/>
    </ext>
  </extLst>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3000000}" name="InvoiceDetails" displayName="InvoiceDetails" ref="B2:H39" totalsRowShown="0" dataDxfId="42">
  <autoFilter ref="B2:H39" xr:uid="{00000000-0009-0000-0100-000002000000}"/>
  <sortState xmlns:xlrd2="http://schemas.microsoft.com/office/spreadsheetml/2017/richdata2" ref="B4:H39">
    <sortCondition ref="C3:C39"/>
  </sortState>
  <tableColumns count="7">
    <tableColumn id="2" xr3:uid="{00000000-0010-0000-0300-000002000000}" name="Description" dataDxfId="41"/>
    <tableColumn id="1" xr3:uid="{00000000-0010-0000-0300-000001000000}" name="Facture #" dataDxfId="40"/>
    <tableColumn id="4" xr3:uid="{00000000-0010-0000-0300-000004000000}" name="Objet #" dataDxfId="39"/>
    <tableColumn id="3" xr3:uid="{00000000-0010-0000-0300-000003000000}" name="Quantité" dataDxfId="38"/>
    <tableColumn id="6" xr3:uid="{00000000-0010-0000-0300-000006000000}" name="Prix unitaire" dataDxfId="2"/>
    <tableColumn id="5" xr3:uid="{00000000-0010-0000-0300-000005000000}" name="Réduction" dataDxfId="1"/>
    <tableColumn id="10" xr3:uid="{00000000-0010-0000-0300-00000A000000}" name="Total" dataDxfId="0">
      <calculatedColumnFormula>(InvoiceDetails[[#This Row],[Quantité]]*InvoiceDetails[[#This Row],[Prix unitaire]])-InvoiceDetails[[#This Row],[Réduction]]</calculatedColumnFormula>
    </tableColumn>
  </tableColumns>
  <tableStyleInfo name="TableStyleDark1" showFirstColumn="0" showLastColumn="0" showRowStripes="1" showColumnStripes="0"/>
  <extLst>
    <ext xmlns:x14="http://schemas.microsoft.com/office/spreadsheetml/2009/9/main" uri="{504A1905-F514-4f6f-8877-14C23A59335A}">
      <x14:table altTextSummary="Invoice details with description, invoice #, item #, quantity, unit price, discount, and total"/>
    </ext>
  </extLst>
</table>
</file>

<file path=xl/theme/theme1.xml><?xml version="1.0" encoding="utf-8"?>
<a:theme xmlns:a="http://schemas.openxmlformats.org/drawingml/2006/main" name="Office Theme">
  <a:themeElements>
    <a:clrScheme name="Concourse">
      <a:dk1>
        <a:sysClr val="windowText" lastClr="000000"/>
      </a:dk1>
      <a:lt1>
        <a:sysClr val="window" lastClr="FFFFFF"/>
      </a:lt1>
      <a:dk2>
        <a:srgbClr val="464646"/>
      </a:dk2>
      <a:lt2>
        <a:srgbClr val="DEF5FA"/>
      </a:lt2>
      <a:accent1>
        <a:srgbClr val="2DA2BF"/>
      </a:accent1>
      <a:accent2>
        <a:srgbClr val="DA1F28"/>
      </a:accent2>
      <a:accent3>
        <a:srgbClr val="EB641B"/>
      </a:accent3>
      <a:accent4>
        <a:srgbClr val="39639D"/>
      </a:accent4>
      <a:accent5>
        <a:srgbClr val="474B78"/>
      </a:accent5>
      <a:accent6>
        <a:srgbClr val="7D3C4A"/>
      </a:accent6>
      <a:hlink>
        <a:srgbClr val="FF8119"/>
      </a:hlink>
      <a:folHlink>
        <a:srgbClr val="44B9E8"/>
      </a:folHlink>
    </a:clrScheme>
    <a:fontScheme name="Sales Invoice">
      <a:majorFont>
        <a:latin typeface="Arial"/>
        <a:ea typeface=""/>
        <a:cs typeface=""/>
      </a:majorFont>
      <a:minorFont>
        <a:latin typeface="Calibri"/>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office.microsoft.com/client/helppreview14.aspx?AssetId=HA010354866&amp;lcid=1033&amp;NS=EXCEL&amp;Version=14&amp;tl=2&amp;respos=0&amp;CTT=1&amp;queryid=d38d00d08c94494fb55f055eb667c2c9" TargetMode="Externa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mailto:someone@example.com" TargetMode="External"/><Relationship Id="rId1" Type="http://schemas.openxmlformats.org/officeDocument/2006/relationships/hyperlink" Target="mailto:someone@example.com" TargetMode="External"/><Relationship Id="rId4" Type="http://schemas.openxmlformats.org/officeDocument/2006/relationships/table" Target="../tables/table2.xml"/></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tabColor rgb="FF00B050"/>
    <pageSetUpPr autoPageBreaks="0" fitToPage="1"/>
  </sheetPr>
  <dimension ref="A1:H39"/>
  <sheetViews>
    <sheetView showGridLines="0" topLeftCell="A31" zoomScaleNormal="100" workbookViewId="0">
      <selection activeCell="H40" sqref="H40"/>
    </sheetView>
  </sheetViews>
  <sheetFormatPr baseColWidth="10" defaultColWidth="8.88671875" defaultRowHeight="14.4" x14ac:dyDescent="0.3"/>
  <cols>
    <col min="1" max="1" width="2.88671875" customWidth="1"/>
    <col min="2" max="2" width="5.33203125" customWidth="1"/>
    <col min="3" max="3" width="22.21875" customWidth="1"/>
    <col min="4" max="4" width="55.5546875" customWidth="1"/>
    <col min="5" max="5" width="22.21875" customWidth="1"/>
    <col min="6" max="6" width="7.77734375" customWidth="1"/>
    <col min="7" max="7" width="27.77734375" customWidth="1"/>
    <col min="8" max="8" width="55.5546875" customWidth="1"/>
    <col min="9" max="9" width="2.88671875" customWidth="1"/>
  </cols>
  <sheetData>
    <row r="1" spans="1:8" s="2" customFormat="1" ht="58.5" customHeight="1" thickBot="1" x14ac:dyDescent="0.35">
      <c r="A1"/>
      <c r="B1" s="74" t="s">
        <v>46</v>
      </c>
      <c r="C1" s="74"/>
      <c r="D1" s="74"/>
      <c r="E1" s="74"/>
      <c r="F1" s="75"/>
      <c r="G1" s="75"/>
      <c r="H1" s="75"/>
    </row>
    <row r="2" spans="1:8" ht="9.75" customHeight="1" thickTop="1" x14ac:dyDescent="0.3"/>
    <row r="3" spans="1:8" ht="70.2" customHeight="1" x14ac:dyDescent="0.3">
      <c r="B3" s="82" t="s">
        <v>47</v>
      </c>
      <c r="C3" s="82"/>
      <c r="D3" s="82"/>
      <c r="E3" s="82"/>
      <c r="F3" s="82"/>
      <c r="G3" s="82"/>
      <c r="H3" s="82"/>
    </row>
    <row r="4" spans="1:8" ht="83.4" customHeight="1" x14ac:dyDescent="0.3">
      <c r="B4" s="82" t="s">
        <v>48</v>
      </c>
      <c r="C4" s="82"/>
      <c r="D4" s="82"/>
      <c r="E4" s="82"/>
      <c r="F4" s="82"/>
      <c r="G4" s="82"/>
      <c r="H4" s="82"/>
    </row>
    <row r="5" spans="1:8" ht="23.25" customHeight="1" x14ac:dyDescent="0.3">
      <c r="B5" s="83" t="s">
        <v>49</v>
      </c>
      <c r="C5" s="83"/>
      <c r="D5" s="83"/>
      <c r="E5" s="83"/>
      <c r="F5" s="83"/>
      <c r="G5" s="83"/>
      <c r="H5" s="83"/>
    </row>
    <row r="6" spans="1:8" ht="19.5" customHeight="1" x14ac:dyDescent="0.3">
      <c r="B6" s="82" t="s">
        <v>50</v>
      </c>
      <c r="C6" s="82"/>
      <c r="D6" s="82"/>
      <c r="E6" s="82"/>
      <c r="F6" s="82"/>
      <c r="G6" s="82"/>
      <c r="H6" s="82"/>
    </row>
    <row r="7" spans="1:8" ht="22.5" customHeight="1" x14ac:dyDescent="0.3">
      <c r="B7" s="77" t="s">
        <v>11</v>
      </c>
      <c r="C7" s="82" t="s">
        <v>51</v>
      </c>
      <c r="D7" s="82"/>
      <c r="E7" s="82"/>
      <c r="F7" s="82"/>
      <c r="G7" s="82"/>
      <c r="H7" s="82"/>
    </row>
    <row r="8" spans="1:8" ht="33.75" customHeight="1" x14ac:dyDescent="0.3">
      <c r="B8" s="77"/>
      <c r="C8" s="82" t="s">
        <v>52</v>
      </c>
      <c r="D8" s="82"/>
      <c r="E8" s="82"/>
      <c r="F8" s="82"/>
      <c r="G8" s="82"/>
      <c r="H8" s="82"/>
    </row>
    <row r="9" spans="1:8" ht="37.5" customHeight="1" x14ac:dyDescent="0.3">
      <c r="B9" s="77" t="s">
        <v>12</v>
      </c>
      <c r="C9" s="82" t="s">
        <v>53</v>
      </c>
      <c r="D9" s="82"/>
      <c r="E9" s="82"/>
      <c r="F9" s="82"/>
      <c r="G9" s="82"/>
      <c r="H9" s="82"/>
    </row>
    <row r="10" spans="1:8" ht="33" customHeight="1" x14ac:dyDescent="0.3">
      <c r="B10" s="77"/>
      <c r="C10" s="82" t="s">
        <v>54</v>
      </c>
      <c r="D10" s="82"/>
      <c r="E10" s="82"/>
      <c r="F10" s="82"/>
      <c r="G10" s="82"/>
      <c r="H10" s="82"/>
    </row>
    <row r="11" spans="1:8" ht="36.75" customHeight="1" x14ac:dyDescent="0.3">
      <c r="B11" s="77" t="s">
        <v>14</v>
      </c>
      <c r="C11" s="82" t="s">
        <v>55</v>
      </c>
      <c r="D11" s="82"/>
      <c r="E11" s="82"/>
      <c r="F11" s="82"/>
      <c r="G11" s="82"/>
      <c r="H11" s="82"/>
    </row>
    <row r="12" spans="1:8" ht="46.8" customHeight="1" x14ac:dyDescent="0.3">
      <c r="B12" s="84" t="s">
        <v>56</v>
      </c>
      <c r="C12" s="84"/>
      <c r="D12" s="84"/>
      <c r="E12" s="84"/>
      <c r="F12" s="84"/>
      <c r="G12" s="84"/>
      <c r="H12" s="84"/>
    </row>
    <row r="13" spans="1:8" ht="23.25" customHeight="1" x14ac:dyDescent="0.3">
      <c r="B13" s="77"/>
      <c r="C13" s="84" t="s">
        <v>18</v>
      </c>
      <c r="D13" s="84"/>
      <c r="E13" s="77"/>
      <c r="F13" s="77"/>
      <c r="G13" s="77"/>
      <c r="H13" s="77"/>
    </row>
    <row r="14" spans="1:8" ht="36" customHeight="1" x14ac:dyDescent="0.3">
      <c r="B14" s="77" t="s">
        <v>16</v>
      </c>
      <c r="C14" s="82" t="s">
        <v>57</v>
      </c>
      <c r="D14" s="82"/>
      <c r="E14" s="82"/>
      <c r="F14" s="82"/>
      <c r="G14" s="82"/>
      <c r="H14" s="82"/>
    </row>
    <row r="15" spans="1:8" ht="23.25" customHeight="1" x14ac:dyDescent="0.3">
      <c r="B15" s="83" t="s">
        <v>58</v>
      </c>
      <c r="C15" s="83"/>
      <c r="D15" s="83"/>
      <c r="E15" s="83"/>
      <c r="F15" s="83"/>
      <c r="G15" s="83"/>
      <c r="H15" s="83"/>
    </row>
    <row r="16" spans="1:8" ht="52.5" customHeight="1" x14ac:dyDescent="0.3">
      <c r="B16" s="77" t="s">
        <v>11</v>
      </c>
      <c r="C16" s="82" t="s">
        <v>59</v>
      </c>
      <c r="D16" s="82"/>
      <c r="E16" s="82"/>
      <c r="F16" s="82"/>
      <c r="G16" s="82"/>
      <c r="H16" s="82"/>
    </row>
    <row r="17" spans="2:8" ht="35.25" customHeight="1" x14ac:dyDescent="0.3">
      <c r="B17" s="77"/>
      <c r="C17" s="82" t="s">
        <v>60</v>
      </c>
      <c r="D17" s="82"/>
      <c r="E17" s="82"/>
      <c r="F17" s="82"/>
      <c r="G17" s="82"/>
      <c r="H17" s="82"/>
    </row>
    <row r="18" spans="2:8" ht="68.25" customHeight="1" x14ac:dyDescent="0.3">
      <c r="B18" s="77" t="s">
        <v>12</v>
      </c>
      <c r="C18" s="82" t="s">
        <v>61</v>
      </c>
      <c r="D18" s="82"/>
      <c r="E18" s="82"/>
      <c r="F18" s="82"/>
      <c r="G18" s="82"/>
      <c r="H18" s="82"/>
    </row>
    <row r="19" spans="2:8" ht="23.25" customHeight="1" x14ac:dyDescent="0.3">
      <c r="B19" s="77"/>
      <c r="C19" s="82" t="s">
        <v>62</v>
      </c>
      <c r="D19" s="82"/>
      <c r="E19" s="82"/>
      <c r="F19" s="82"/>
      <c r="G19" s="82"/>
      <c r="H19" s="82"/>
    </row>
    <row r="20" spans="2:8" ht="64.5" customHeight="1" x14ac:dyDescent="0.3">
      <c r="B20" s="77" t="s">
        <v>14</v>
      </c>
      <c r="C20" s="82" t="s">
        <v>63</v>
      </c>
      <c r="D20" s="82"/>
      <c r="E20" s="82"/>
      <c r="F20" s="82"/>
      <c r="G20" s="82"/>
      <c r="H20" s="82"/>
    </row>
    <row r="21" spans="2:8" ht="37.5" customHeight="1" x14ac:dyDescent="0.3">
      <c r="B21" s="76"/>
      <c r="C21" s="82" t="s">
        <v>64</v>
      </c>
      <c r="D21" s="82"/>
      <c r="E21" s="82"/>
      <c r="F21" s="82"/>
      <c r="G21" s="82"/>
      <c r="H21" s="82"/>
    </row>
    <row r="22" spans="2:8" ht="23.25" customHeight="1" x14ac:dyDescent="0.3">
      <c r="B22" s="83" t="s">
        <v>65</v>
      </c>
      <c r="C22" s="83"/>
      <c r="D22" s="83"/>
      <c r="E22" s="83"/>
      <c r="F22" s="83"/>
      <c r="G22" s="83"/>
      <c r="H22" s="83"/>
    </row>
    <row r="23" spans="2:8" ht="48.6" customHeight="1" x14ac:dyDescent="0.3">
      <c r="B23" s="82" t="s">
        <v>66</v>
      </c>
      <c r="C23" s="82"/>
      <c r="D23" s="82"/>
      <c r="E23" s="82"/>
      <c r="F23" s="82"/>
      <c r="G23" s="82"/>
      <c r="H23" s="82"/>
    </row>
    <row r="24" spans="2:8" ht="19.5" customHeight="1" x14ac:dyDescent="0.3">
      <c r="B24" s="76" t="s">
        <v>17</v>
      </c>
      <c r="C24" s="82" t="s">
        <v>67</v>
      </c>
      <c r="D24" s="82"/>
      <c r="E24" s="82"/>
      <c r="F24" s="82"/>
      <c r="G24" s="82"/>
      <c r="H24" s="82"/>
    </row>
    <row r="25" spans="2:8" ht="19.5" customHeight="1" x14ac:dyDescent="0.3">
      <c r="B25" s="76" t="s">
        <v>17</v>
      </c>
      <c r="C25" s="82" t="s">
        <v>68</v>
      </c>
      <c r="D25" s="82"/>
      <c r="E25" s="82"/>
      <c r="F25" s="82"/>
      <c r="G25" s="82"/>
      <c r="H25" s="82"/>
    </row>
    <row r="26" spans="2:8" ht="20.25" customHeight="1" x14ac:dyDescent="0.3">
      <c r="B26" s="76" t="s">
        <v>17</v>
      </c>
      <c r="C26" s="82" t="s">
        <v>69</v>
      </c>
      <c r="D26" s="82"/>
      <c r="E26" s="82"/>
      <c r="F26" s="82"/>
      <c r="G26" s="82"/>
      <c r="H26" s="82"/>
    </row>
    <row r="27" spans="2:8" ht="30" customHeight="1" x14ac:dyDescent="0.3">
      <c r="B27" s="76" t="s">
        <v>17</v>
      </c>
      <c r="C27" s="82" t="s">
        <v>70</v>
      </c>
      <c r="D27" s="82"/>
      <c r="E27" s="82"/>
      <c r="F27" s="82"/>
      <c r="G27" s="82"/>
      <c r="H27" s="82"/>
    </row>
    <row r="28" spans="2:8" ht="23.25" customHeight="1" x14ac:dyDescent="0.3">
      <c r="B28" s="83" t="s">
        <v>71</v>
      </c>
      <c r="C28" s="83"/>
      <c r="D28" s="83"/>
      <c r="E28" s="83"/>
      <c r="F28" s="83"/>
      <c r="G28" s="83"/>
      <c r="H28" s="83"/>
    </row>
    <row r="29" spans="2:8" ht="79.2" customHeight="1" x14ac:dyDescent="0.3">
      <c r="B29" s="82" t="s">
        <v>72</v>
      </c>
      <c r="C29" s="82"/>
      <c r="D29" s="82"/>
      <c r="E29" s="82"/>
      <c r="F29" s="82"/>
      <c r="G29" s="82"/>
      <c r="H29" s="82"/>
    </row>
    <row r="30" spans="2:8" ht="54.6" customHeight="1" x14ac:dyDescent="0.3">
      <c r="B30" s="76" t="s">
        <v>17</v>
      </c>
      <c r="C30" s="82" t="s">
        <v>73</v>
      </c>
      <c r="D30" s="82"/>
      <c r="E30" s="82"/>
      <c r="F30" s="82"/>
      <c r="G30" s="82"/>
      <c r="H30" s="82"/>
    </row>
    <row r="31" spans="2:8" ht="42" customHeight="1" x14ac:dyDescent="0.3">
      <c r="B31" s="76"/>
      <c r="C31" s="82" t="s">
        <v>74</v>
      </c>
      <c r="D31" s="82"/>
      <c r="E31" s="82"/>
      <c r="F31" s="82"/>
      <c r="G31" s="82"/>
      <c r="H31" s="82"/>
    </row>
    <row r="32" spans="2:8" ht="54.6" customHeight="1" x14ac:dyDescent="0.3">
      <c r="B32" s="76" t="s">
        <v>17</v>
      </c>
      <c r="C32" s="82" t="s">
        <v>75</v>
      </c>
      <c r="D32" s="82"/>
      <c r="E32" s="82"/>
      <c r="F32" s="82"/>
      <c r="G32" s="82"/>
      <c r="H32" s="82"/>
    </row>
    <row r="33" spans="2:8" ht="42" customHeight="1" x14ac:dyDescent="0.3">
      <c r="B33" s="76" t="s">
        <v>17</v>
      </c>
      <c r="C33" s="82" t="s">
        <v>76</v>
      </c>
      <c r="D33" s="82"/>
      <c r="E33" s="82"/>
      <c r="F33" s="82"/>
      <c r="G33" s="82"/>
      <c r="H33" s="82"/>
    </row>
    <row r="34" spans="2:8" ht="42" customHeight="1" x14ac:dyDescent="0.3">
      <c r="B34" s="76" t="s">
        <v>17</v>
      </c>
      <c r="C34" s="82" t="s">
        <v>77</v>
      </c>
      <c r="D34" s="82"/>
      <c r="E34" s="82"/>
      <c r="F34" s="82"/>
      <c r="G34" s="82"/>
      <c r="H34" s="82"/>
    </row>
    <row r="35" spans="2:8" ht="21.75" customHeight="1" x14ac:dyDescent="0.3">
      <c r="B35" s="79" t="s">
        <v>78</v>
      </c>
      <c r="C35" s="80"/>
      <c r="D35" s="81"/>
      <c r="E35" s="81"/>
      <c r="F35" s="81"/>
      <c r="G35" s="81"/>
      <c r="H35" s="81"/>
    </row>
    <row r="36" spans="2:8" ht="19.5" customHeight="1" x14ac:dyDescent="0.3">
      <c r="B36" s="78" t="s">
        <v>17</v>
      </c>
      <c r="C36" s="82" t="s">
        <v>79</v>
      </c>
      <c r="D36" s="82"/>
      <c r="E36" s="82"/>
      <c r="F36" s="82"/>
      <c r="G36" s="82"/>
      <c r="H36" s="82"/>
    </row>
    <row r="37" spans="2:8" ht="19.5" customHeight="1" x14ac:dyDescent="0.3">
      <c r="B37" s="78" t="s">
        <v>17</v>
      </c>
      <c r="C37" s="82" t="s">
        <v>80</v>
      </c>
      <c r="D37" s="82"/>
      <c r="E37" s="82"/>
      <c r="F37" s="82"/>
      <c r="G37" s="82"/>
      <c r="H37" s="82"/>
    </row>
    <row r="38" spans="2:8" ht="17.25" customHeight="1" x14ac:dyDescent="0.3">
      <c r="B38" s="78" t="s">
        <v>17</v>
      </c>
      <c r="C38" s="82" t="s">
        <v>81</v>
      </c>
      <c r="D38" s="82"/>
      <c r="E38" s="82"/>
      <c r="F38" s="82"/>
      <c r="G38" s="82"/>
      <c r="H38" s="82"/>
    </row>
    <row r="39" spans="2:8" ht="28.5" customHeight="1" x14ac:dyDescent="0.3">
      <c r="B39" s="78" t="s">
        <v>17</v>
      </c>
      <c r="C39" s="82" t="s">
        <v>82</v>
      </c>
      <c r="D39" s="82"/>
      <c r="E39" s="82"/>
      <c r="F39" s="82"/>
      <c r="G39" s="82"/>
      <c r="H39" s="82"/>
    </row>
  </sheetData>
  <mergeCells count="36">
    <mergeCell ref="C34:H34"/>
    <mergeCell ref="C39:H39"/>
    <mergeCell ref="C32:H32"/>
    <mergeCell ref="C38:H38"/>
    <mergeCell ref="B28:H28"/>
    <mergeCell ref="B29:H29"/>
    <mergeCell ref="C30:H30"/>
    <mergeCell ref="C33:H33"/>
    <mergeCell ref="C31:H31"/>
    <mergeCell ref="C37:H37"/>
    <mergeCell ref="C36:H36"/>
    <mergeCell ref="C25:H25"/>
    <mergeCell ref="C26:H26"/>
    <mergeCell ref="C27:H27"/>
    <mergeCell ref="C17:H17"/>
    <mergeCell ref="C19:H19"/>
    <mergeCell ref="B22:H22"/>
    <mergeCell ref="B23:H23"/>
    <mergeCell ref="C18:H18"/>
    <mergeCell ref="C20:H20"/>
    <mergeCell ref="C21:H21"/>
    <mergeCell ref="B3:H3"/>
    <mergeCell ref="B4:H4"/>
    <mergeCell ref="B15:H15"/>
    <mergeCell ref="C24:H24"/>
    <mergeCell ref="B5:H5"/>
    <mergeCell ref="B6:H6"/>
    <mergeCell ref="C7:H7"/>
    <mergeCell ref="C9:H9"/>
    <mergeCell ref="C11:H11"/>
    <mergeCell ref="C14:H14"/>
    <mergeCell ref="C10:H10"/>
    <mergeCell ref="C13:D13"/>
    <mergeCell ref="C16:H16"/>
    <mergeCell ref="B12:H12"/>
    <mergeCell ref="C8:H8"/>
  </mergeCells>
  <hyperlinks>
    <hyperlink ref="C13:D13" r:id="rId1" location="_Toc261352312" display="Customize a document theme." xr:uid="{00000000-0004-0000-0400-000000000000}"/>
  </hyperlinks>
  <pageMargins left="0.7" right="0.7" top="0.75" bottom="0.75" header="0.3" footer="0.3"/>
  <pageSetup scale="81" fitToHeight="0" orientation="portrait" r:id="rId2"/>
  <ignoredErrors>
    <ignoredError sqref="B11 B14 B16 B18 B20 B9 B7"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theme="4" tint="-0.499984740745262"/>
    <pageSetUpPr autoPageBreaks="0" fitToPage="1"/>
  </sheetPr>
  <dimension ref="A1:H32"/>
  <sheetViews>
    <sheetView showGridLines="0" zoomScale="90" zoomScaleNormal="90" workbookViewId="0">
      <selection activeCell="G30" sqref="G30"/>
    </sheetView>
  </sheetViews>
  <sheetFormatPr baseColWidth="10" defaultColWidth="9" defaultRowHeight="33.9" customHeight="1" x14ac:dyDescent="0.3"/>
  <cols>
    <col min="1" max="1" width="2.88671875" style="28" customWidth="1"/>
    <col min="2" max="2" width="21.109375" style="2" customWidth="1"/>
    <col min="3" max="3" width="30.5546875" style="2" customWidth="1"/>
    <col min="4" max="5" width="16.5546875" style="2" customWidth="1"/>
    <col min="6" max="6" width="21.109375" style="2" customWidth="1"/>
    <col min="7" max="7" width="16.5546875" style="2" customWidth="1"/>
    <col min="8" max="8" width="2.88671875" style="2" customWidth="1"/>
    <col min="9" max="9" width="1.6640625" style="2" customWidth="1"/>
    <col min="10" max="16384" width="9" style="2"/>
  </cols>
  <sheetData>
    <row r="1" spans="1:8" ht="57.9" customHeight="1" thickBot="1" x14ac:dyDescent="0.35">
      <c r="A1" s="40"/>
      <c r="B1" s="86" t="s">
        <v>83</v>
      </c>
      <c r="C1" s="86"/>
      <c r="D1" s="86"/>
      <c r="E1" s="86"/>
      <c r="F1" s="86"/>
      <c r="G1" s="86"/>
      <c r="H1" s="39"/>
    </row>
    <row r="2" spans="1:8" ht="24" customHeight="1" thickTop="1" x14ac:dyDescent="0.35">
      <c r="A2" s="41"/>
      <c r="B2" s="92" t="s">
        <v>84</v>
      </c>
      <c r="C2" s="92"/>
      <c r="D2" s="88" t="s">
        <v>86</v>
      </c>
      <c r="E2" s="88"/>
      <c r="F2" s="90" t="s">
        <v>88</v>
      </c>
      <c r="G2" s="90"/>
      <c r="H2" s="42"/>
    </row>
    <row r="3" spans="1:8" ht="24" customHeight="1" x14ac:dyDescent="0.3">
      <c r="A3" s="41"/>
      <c r="B3" s="93" t="s">
        <v>85</v>
      </c>
      <c r="C3" s="93"/>
      <c r="D3" s="89" t="s">
        <v>87</v>
      </c>
      <c r="E3" s="89"/>
      <c r="F3" s="91" t="s">
        <v>89</v>
      </c>
      <c r="G3" s="91"/>
      <c r="H3" s="42"/>
    </row>
    <row r="4" spans="1:8" s="8" customFormat="1" ht="24" customHeight="1" x14ac:dyDescent="0.35">
      <c r="A4" s="27"/>
      <c r="B4" s="43" t="s">
        <v>90</v>
      </c>
      <c r="C4" s="44" t="str">
        <f>IFERROR(VLOOKUP(VLOOKUP(rngInvoice,InvoicesMain[],2,FALSE),CustomerList[],3,TRUE),"")</f>
        <v>Contoso, Ltd</v>
      </c>
      <c r="D4" s="87" t="str">
        <f>"Phone: "&amp;IFERROR(VLOOKUP(VLOOKUP(rngInvoice,InvoicesMain[],2,FALSE),CustomerList[],9,FALSE),"")</f>
        <v>Phone: 432-555-0189</v>
      </c>
      <c r="E4" s="87"/>
      <c r="F4" s="43" t="s">
        <v>93</v>
      </c>
      <c r="G4" s="45" t="s">
        <v>19</v>
      </c>
    </row>
    <row r="5" spans="1:8" s="8" customFormat="1" ht="20.100000000000001" customHeight="1" x14ac:dyDescent="0.35">
      <c r="A5" s="27"/>
      <c r="B5" s="43" t="s">
        <v>91</v>
      </c>
      <c r="C5" s="44" t="str">
        <f>IFERROR(IF((VLOOKUP(VLOOKUP(rngInvoice,InvoicesMain[],2,FALSE),CustomerList[],5,FALSE))="","",(VLOOKUP(VLOOKUP(rngInvoice,InvoicesMain[],2,FALSE),CustomerList[],5,FALSE))),"")</f>
        <v>345, rue Cherry</v>
      </c>
      <c r="D5" s="87" t="str">
        <f>"Fax:     "&amp;IFERROR(VLOOKUP(VLOOKUP(rngInvoice,InvoicesMain[],2,FALSE),CustomerList[],11,FALSE),"")</f>
        <v>Fax:     432-555-0123</v>
      </c>
      <c r="E5" s="87"/>
      <c r="F5" s="43" t="s">
        <v>94</v>
      </c>
      <c r="G5" s="94">
        <f ca="1">IFERROR(IF(VLOOKUP(rngInvoice,InvoicesMain[],3,FALSE)="","",VLOOKUP(rngInvoice,InvoicesMain[],3,FALSE)),"")</f>
        <v>46038</v>
      </c>
    </row>
    <row r="6" spans="1:8" s="8" customFormat="1" ht="20.100000000000001" customHeight="1" x14ac:dyDescent="0.35">
      <c r="A6" s="27"/>
      <c r="B6" s="46"/>
      <c r="C6" s="44" t="str">
        <f>IFERROR(VLOOKUP(VLOOKUP(rngInvoice,InvoicesMain[],2,FALSE),CustomerList[],6,FALSE)&amp;", "&amp; VLOOKUP(VLOOKUP(G4,InvoicesMain[],2,FALSE),CustomerList[],7,FALSE)&amp;" "&amp;VLOOKUP(VLOOKUP(G4,InvoicesMain[],2,FALSE),CustomerList[],8,FALSE),"")</f>
        <v>Moline, MO 098765</v>
      </c>
      <c r="D6" s="87" t="str">
        <f>"Email: "&amp;IFERROR(VLOOKUP(VLOOKUP(rngInvoice,InvoicesMain[],2,FALSE),CustomerList[],10,FALSE),"")</f>
        <v>Email: someone@example.com</v>
      </c>
      <c r="E6" s="87"/>
      <c r="F6" s="44"/>
      <c r="G6" s="47"/>
    </row>
    <row r="7" spans="1:8" ht="44.1" customHeight="1" x14ac:dyDescent="0.3">
      <c r="B7" s="48" t="s">
        <v>92</v>
      </c>
      <c r="C7" s="9"/>
      <c r="D7" s="9"/>
      <c r="E7" s="9"/>
      <c r="F7" s="9"/>
      <c r="G7" s="9"/>
    </row>
    <row r="8" spans="1:8" s="3" customFormat="1" ht="33.9" customHeight="1" x14ac:dyDescent="0.3">
      <c r="B8" s="60" t="s">
        <v>13</v>
      </c>
      <c r="C8" s="60" t="s">
        <v>1</v>
      </c>
      <c r="D8" s="60" t="s">
        <v>7</v>
      </c>
      <c r="E8" s="60" t="s">
        <v>10</v>
      </c>
      <c r="F8" s="60" t="s">
        <v>9</v>
      </c>
      <c r="G8" s="60" t="s">
        <v>8</v>
      </c>
    </row>
    <row r="9" spans="1:8" s="3" customFormat="1" ht="33.9" customHeight="1" x14ac:dyDescent="0.3">
      <c r="B9" s="49" t="str">
        <f t="array" ref="B9">IFERROR(INDEX(InvoiceDetails[],SMALL(IF(InvoiceDetails[Facture '#]=rngInvoice,ROW(InvoiceDetails[])-ROW(InvoiceDetails[#Headers])), ROW(1:1)), MATCH($B$8, InvoiceDetails[#Headers], 0)),"")</f>
        <v/>
      </c>
      <c r="C9" s="50" t="str">
        <f t="array" ref="C9">IFERROR(INDEX(InvoiceDetails[],SMALL(IF(InvoiceDetails[Facture '#]=rngInvoice,ROW(InvoiceDetails[])-ROW(InvoiceDetails[#Headers])), ROW(1:1)), MATCH($C$8, InvoiceDetails[#Headers], 0)),"")</f>
        <v>Facture 3-456-2 Données 1</v>
      </c>
      <c r="D9" s="51" t="str">
        <f t="array" ref="D9">IFERROR(INDEX(InvoiceDetails[],SMALL(IF(InvoiceDetails[Facture '#]=rngInvoice,ROW(InvoiceDetails[])-ROW(InvoiceDetails[#Headers])), ROW(1:1)), MATCH($D$8, InvoiceDetails[#Headers], 0)),"")</f>
        <v/>
      </c>
      <c r="E9" s="52" t="str">
        <f t="array" ref="E9">IFERROR(INDEX(InvoiceDetails[],SMALL(IF(InvoiceDetails[Facture '#]=rngInvoice,ROW(InvoiceDetails[])-ROW(InvoiceDetails[#Headers])), ROW(1:1)), MATCH($E$8, InvoiceDetails[#Headers], 0)),"")</f>
        <v/>
      </c>
      <c r="F9" s="52" t="str">
        <f t="array" ref="F9">IFERROR(INDEX(InvoiceDetails[],SMALL(IF(InvoiceDetails[Facture '#]=rngInvoice,ROW(InvoiceDetails[])-ROW(InvoiceDetails[#Headers])), ROW(1:1)), MATCH($F$8, InvoiceDetails[#Headers], 0)),"")</f>
        <v/>
      </c>
      <c r="G9" s="95" t="str">
        <f t="shared" ref="G9:G23" si="0">IFERROR((D9*E9)-F9,"")</f>
        <v/>
      </c>
    </row>
    <row r="10" spans="1:8" s="3" customFormat="1" ht="33.9" customHeight="1" x14ac:dyDescent="0.3">
      <c r="B10" s="49" t="str">
        <f t="array" ref="B10">IFERROR(INDEX(InvoiceDetails[],SMALL(IF(InvoiceDetails[Facture '#]=rngInvoice,ROW(InvoiceDetails[])-ROW(InvoiceDetails[#Headers])), ROW(2:2)), MATCH($B$8, InvoiceDetails[#Headers], 0)),"")</f>
        <v/>
      </c>
      <c r="C10" s="50" t="str">
        <f t="array" ref="C10">IFERROR(INDEX(InvoiceDetails[],SMALL(IF(InvoiceDetails[Facture '#]=rngInvoice,ROW(InvoiceDetails[])-ROW(InvoiceDetails[#Headers])), ROW(2:2)), MATCH($C$8, InvoiceDetails[#Headers], 0)),"")</f>
        <v>Facture 3-456-2 Données 2</v>
      </c>
      <c r="D10" s="51" t="str">
        <f t="array" ref="D10">IFERROR(INDEX(InvoiceDetails[],SMALL(IF(InvoiceDetails[Facture '#]=rngInvoice,ROW(InvoiceDetails[])-ROW(InvoiceDetails[#Headers])), ROW(2:2)), MATCH($D$8, InvoiceDetails[#Headers], 0)),"")</f>
        <v/>
      </c>
      <c r="E10" s="53" t="str">
        <f t="array" ref="E10">IFERROR(INDEX(InvoiceDetails[],SMALL(IF(InvoiceDetails[Facture '#]=rngInvoice,ROW(InvoiceDetails[])-ROW(InvoiceDetails[#Headers])), ROW(2:2)), MATCH($E$8, InvoiceDetails[#Headers], 0)),"")</f>
        <v/>
      </c>
      <c r="F10" s="53" t="str">
        <f t="array" ref="F10">IFERROR(INDEX(InvoiceDetails[],SMALL(IF(InvoiceDetails[Facture '#]=rngInvoice,ROW(InvoiceDetails[])-ROW(InvoiceDetails[#Headers])), ROW(2:2)), MATCH($F$8, InvoiceDetails[#Headers], 0)),"")</f>
        <v/>
      </c>
      <c r="G10" s="95" t="str">
        <f t="shared" si="0"/>
        <v/>
      </c>
    </row>
    <row r="11" spans="1:8" s="3" customFormat="1" ht="33.9" customHeight="1" x14ac:dyDescent="0.3">
      <c r="B11" s="49" t="str">
        <f t="array" ref="B11">IFERROR(INDEX(InvoiceDetails[],SMALL(IF(InvoiceDetails[Facture '#]=rngInvoice,ROW(InvoiceDetails[])-ROW(InvoiceDetails[#Headers])), ROW(3:3)), MATCH($B$8, InvoiceDetails[#Headers], 0)),"")</f>
        <v/>
      </c>
      <c r="C11" s="50" t="str">
        <f t="array" ref="C11">IFERROR(INDEX(InvoiceDetails[],SMALL(IF(InvoiceDetails[Facture '#]=rngInvoice,ROW(InvoiceDetails[])-ROW(InvoiceDetails[#Headers])), ROW(3:3)), MATCH($C$8, InvoiceDetails[#Headers], 0)),"")</f>
        <v>Facture 3-456-2 Données 3</v>
      </c>
      <c r="D11" s="51" t="str">
        <f t="array" ref="D11">IFERROR(INDEX(InvoiceDetails[],SMALL(IF(InvoiceDetails[Facture '#]=rngInvoice,ROW(InvoiceDetails[])-ROW(InvoiceDetails[#Headers])), ROW(3:3)), MATCH($D$8, InvoiceDetails[#Headers], 0)),"")</f>
        <v/>
      </c>
      <c r="E11" s="53" t="str">
        <f t="array" ref="E11">IFERROR(INDEX(InvoiceDetails[],SMALL(IF(InvoiceDetails[Facture '#]=rngInvoice,ROW(InvoiceDetails[])-ROW(InvoiceDetails[#Headers])), ROW(3:3)), MATCH($E$8, InvoiceDetails[#Headers], 0)),"")</f>
        <v/>
      </c>
      <c r="F11" s="53" t="str">
        <f t="array" ref="F11">IFERROR(INDEX(InvoiceDetails[],SMALL(IF(InvoiceDetails[Facture '#]=rngInvoice,ROW(InvoiceDetails[])-ROW(InvoiceDetails[#Headers])), ROW(3:3)), MATCH($F$8, InvoiceDetails[#Headers], 0)),"")</f>
        <v/>
      </c>
      <c r="G11" s="95" t="str">
        <f t="shared" si="0"/>
        <v/>
      </c>
    </row>
    <row r="12" spans="1:8" s="3" customFormat="1" ht="33.9" customHeight="1" x14ac:dyDescent="0.3">
      <c r="B12" s="49" t="str">
        <f t="array" ref="B12">IFERROR(INDEX(InvoiceDetails[],SMALL(IF(InvoiceDetails[Facture '#]=rngInvoice,ROW(InvoiceDetails[])-ROW(InvoiceDetails[#Headers])), ROW(4:4)), MATCH($B$8, InvoiceDetails[#Headers], 0)),"")</f>
        <v/>
      </c>
      <c r="C12" s="50" t="str">
        <f t="array" ref="C12">IFERROR(INDEX(InvoiceDetails[],SMALL(IF(InvoiceDetails[Facture '#]=rngInvoice,ROW(InvoiceDetails[])-ROW(InvoiceDetails[#Headers])), ROW(4:4)), MATCH($C$8, InvoiceDetails[#Headers], 0)),"")</f>
        <v>Facture 3-456-2 Données 4</v>
      </c>
      <c r="D12" s="51" t="str">
        <f t="array" ref="D12">IFERROR(INDEX(InvoiceDetails[],SMALL(IF(InvoiceDetails[Facture '#]=rngInvoice,ROW(InvoiceDetails[])-ROW(InvoiceDetails[#Headers])), ROW(4:4)), MATCH($D$8, InvoiceDetails[#Headers], 0)),"")</f>
        <v/>
      </c>
      <c r="E12" s="53" t="str">
        <f t="array" ref="E12">IFERROR(INDEX(InvoiceDetails[],SMALL(IF(InvoiceDetails[Facture '#]=rngInvoice,ROW(InvoiceDetails[])-ROW(InvoiceDetails[#Headers])), ROW(4:4)), MATCH($E$8, InvoiceDetails[#Headers], 0)),"")</f>
        <v/>
      </c>
      <c r="F12" s="53" t="str">
        <f t="array" ref="F12">IFERROR(INDEX(InvoiceDetails[],SMALL(IF(InvoiceDetails[Facture '#]=rngInvoice,ROW(InvoiceDetails[])-ROW(InvoiceDetails[#Headers])), ROW(4:4)), MATCH($F$8, InvoiceDetails[#Headers], 0)),"")</f>
        <v/>
      </c>
      <c r="G12" s="95" t="str">
        <f t="shared" si="0"/>
        <v/>
      </c>
    </row>
    <row r="13" spans="1:8" s="3" customFormat="1" ht="33.9" customHeight="1" x14ac:dyDescent="0.3">
      <c r="B13" s="49" t="str">
        <f t="array" ref="B13">IFERROR(INDEX(InvoiceDetails[],SMALL(IF(InvoiceDetails[Facture '#]=rngInvoice,ROW(InvoiceDetails[])-ROW(InvoiceDetails[#Headers])), ROW(5:5)), MATCH($B$8, InvoiceDetails[#Headers], 0)),"")</f>
        <v/>
      </c>
      <c r="C13" s="50" t="str">
        <f t="array" ref="C13">IFERROR(INDEX(InvoiceDetails[],SMALL(IF(InvoiceDetails[Facture '#]=rngInvoice,ROW(InvoiceDetails[])-ROW(InvoiceDetails[#Headers])), ROW(5:5)), MATCH($C$8, InvoiceDetails[#Headers], 0)),"")</f>
        <v>Facture 3-456-2 Données 5</v>
      </c>
      <c r="D13" s="51" t="str">
        <f t="array" ref="D13">IFERROR(INDEX(InvoiceDetails[],SMALL(IF(InvoiceDetails[Facture '#]=rngInvoice,ROW(InvoiceDetails[])-ROW(InvoiceDetails[#Headers])), ROW(5:5)), MATCH($D$8, InvoiceDetails[#Headers], 0)),"")</f>
        <v/>
      </c>
      <c r="E13" s="53" t="str">
        <f t="array" ref="E13">IFERROR(INDEX(InvoiceDetails[],SMALL(IF(InvoiceDetails[Facture '#]=rngInvoice,ROW(InvoiceDetails[])-ROW(InvoiceDetails[#Headers])), ROW(5:5)), MATCH($E$8, InvoiceDetails[#Headers], 0)),"")</f>
        <v/>
      </c>
      <c r="F13" s="53" t="str">
        <f t="array" ref="F13">IFERROR(INDEX(InvoiceDetails[],SMALL(IF(InvoiceDetails[Facture '#]=rngInvoice,ROW(InvoiceDetails[])-ROW(InvoiceDetails[#Headers])), ROW(5:5)), MATCH($F$8, InvoiceDetails[#Headers], 0)),"")</f>
        <v/>
      </c>
      <c r="G13" s="95" t="str">
        <f t="shared" si="0"/>
        <v/>
      </c>
    </row>
    <row r="14" spans="1:8" s="3" customFormat="1" ht="33.9" customHeight="1" x14ac:dyDescent="0.3">
      <c r="B14" s="49" t="str">
        <f t="array" ref="B14">IFERROR(INDEX(InvoiceDetails[],SMALL(IF(InvoiceDetails[Facture '#]=rngInvoice,ROW(InvoiceDetails[])-ROW(InvoiceDetails[#Headers])), ROW(6:6)), MATCH($B$8, InvoiceDetails[#Headers], 0)),"")</f>
        <v/>
      </c>
      <c r="C14" s="50" t="str">
        <f t="array" ref="C14">IFERROR(INDEX(InvoiceDetails[],SMALL(IF(InvoiceDetails[Facture '#]=rngInvoice,ROW(InvoiceDetails[])-ROW(InvoiceDetails[#Headers])), ROW(6:6)), MATCH($C$8, InvoiceDetails[#Headers], 0)),"")</f>
        <v>Facture 3-456-2 Données 6</v>
      </c>
      <c r="D14" s="51" t="str">
        <f t="array" ref="D14">IFERROR(INDEX(InvoiceDetails[],SMALL(IF(InvoiceDetails[Facture '#]=rngInvoice,ROW(InvoiceDetails[])-ROW(InvoiceDetails[#Headers])), ROW(6:6)), MATCH($D$8, InvoiceDetails[#Headers], 0)),"")</f>
        <v/>
      </c>
      <c r="E14" s="53" t="str">
        <f t="array" ref="E14">IFERROR(INDEX(InvoiceDetails[],SMALL(IF(InvoiceDetails[Facture '#]=rngInvoice,ROW(InvoiceDetails[])-ROW(InvoiceDetails[#Headers])), ROW(6:6)), MATCH($E$8, InvoiceDetails[#Headers], 0)),"")</f>
        <v/>
      </c>
      <c r="F14" s="53" t="str">
        <f t="array" ref="F14">IFERROR(INDEX(InvoiceDetails[],SMALL(IF(InvoiceDetails[Facture '#]=rngInvoice,ROW(InvoiceDetails[])-ROW(InvoiceDetails[#Headers])), ROW(6:6)), MATCH($F$8, InvoiceDetails[#Headers], 0)),"")</f>
        <v/>
      </c>
      <c r="G14" s="95" t="str">
        <f t="shared" si="0"/>
        <v/>
      </c>
    </row>
    <row r="15" spans="1:8" s="3" customFormat="1" ht="33.9" customHeight="1" x14ac:dyDescent="0.3">
      <c r="B15" s="49" t="str">
        <f t="array" ref="B15">IFERROR(INDEX(InvoiceDetails[],SMALL(IF(InvoiceDetails[Facture '#]=rngInvoice,ROW(InvoiceDetails[])-ROW(InvoiceDetails[#Headers])), ROW(7:7)), MATCH($B$8, InvoiceDetails[#Headers], 0)),"")</f>
        <v/>
      </c>
      <c r="C15" s="50" t="str">
        <f t="array" ref="C15">IFERROR(INDEX(InvoiceDetails[],SMALL(IF(InvoiceDetails[Facture '#]=rngInvoice,ROW(InvoiceDetails[])-ROW(InvoiceDetails[#Headers])), ROW(7:7)), MATCH($C$8, InvoiceDetails[#Headers], 0)),"")</f>
        <v>Facture 3-456-2 Données 7</v>
      </c>
      <c r="D15" s="51" t="str">
        <f t="array" ref="D15">IFERROR(INDEX(InvoiceDetails[],SMALL(IF(InvoiceDetails[Facture '#]=rngInvoice,ROW(InvoiceDetails[])-ROW(InvoiceDetails[#Headers])), ROW(7:7)), MATCH($D$8, InvoiceDetails[#Headers], 0)),"")</f>
        <v/>
      </c>
      <c r="E15" s="53" t="str">
        <f t="array" ref="E15">IFERROR(INDEX(InvoiceDetails[],SMALL(IF(InvoiceDetails[Facture '#]=rngInvoice,ROW(InvoiceDetails[])-ROW(InvoiceDetails[#Headers])), ROW(7:7)), MATCH($E$8, InvoiceDetails[#Headers], 0)),"")</f>
        <v/>
      </c>
      <c r="F15" s="53" t="str">
        <f t="array" ref="F15">IFERROR(INDEX(InvoiceDetails[],SMALL(IF(InvoiceDetails[Facture '#]=rngInvoice,ROW(InvoiceDetails[])-ROW(InvoiceDetails[#Headers])), ROW(7:7)), MATCH($F$8, InvoiceDetails[#Headers], 0)),"")</f>
        <v/>
      </c>
      <c r="G15" s="95" t="str">
        <f t="shared" si="0"/>
        <v/>
      </c>
    </row>
    <row r="16" spans="1:8" s="3" customFormat="1" ht="33.9" customHeight="1" x14ac:dyDescent="0.3">
      <c r="B16" s="49" t="str">
        <f t="array" ref="B16">IFERROR(INDEX(InvoiceDetails[],SMALL(IF(InvoiceDetails[Facture '#]=rngInvoice,ROW(InvoiceDetails[])-ROW(InvoiceDetails[#Headers])), ROW(8:8)), MATCH($B$8, InvoiceDetails[#Headers], 0)),"")</f>
        <v/>
      </c>
      <c r="C16" s="50" t="str">
        <f t="array" ref="C16">IFERROR(INDEX(InvoiceDetails[],SMALL(IF(InvoiceDetails[Facture '#]=rngInvoice,ROW(InvoiceDetails[])-ROW(InvoiceDetails[#Headers])), ROW(8:8)), MATCH($C$8, InvoiceDetails[#Headers], 0)),"")</f>
        <v>Facture 3-456-2 Données 8</v>
      </c>
      <c r="D16" s="51" t="str">
        <f t="array" ref="D16">IFERROR(INDEX(InvoiceDetails[],SMALL(IF(InvoiceDetails[Facture '#]=rngInvoice,ROW(InvoiceDetails[])-ROW(InvoiceDetails[#Headers])), ROW(8:8)), MATCH($D$8, InvoiceDetails[#Headers], 0)),"")</f>
        <v/>
      </c>
      <c r="E16" s="53" t="str">
        <f t="array" ref="E16">IFERROR(INDEX(InvoiceDetails[],SMALL(IF(InvoiceDetails[Facture '#]=rngInvoice,ROW(InvoiceDetails[])-ROW(InvoiceDetails[#Headers])), ROW(8:8)), MATCH($E$8, InvoiceDetails[#Headers], 0)),"")</f>
        <v/>
      </c>
      <c r="F16" s="53" t="str">
        <f t="array" ref="F16">IFERROR(INDEX(InvoiceDetails[],SMALL(IF(InvoiceDetails[Facture '#]=rngInvoice,ROW(InvoiceDetails[])-ROW(InvoiceDetails[#Headers])), ROW(8:8)), MATCH($F$8, InvoiceDetails[#Headers], 0)),"")</f>
        <v/>
      </c>
      <c r="G16" s="95" t="str">
        <f t="shared" si="0"/>
        <v/>
      </c>
    </row>
    <row r="17" spans="1:7" s="3" customFormat="1" ht="33.9" customHeight="1" x14ac:dyDescent="0.3">
      <c r="B17" s="49" t="str">
        <f t="array" ref="B17">IFERROR(INDEX(InvoiceDetails[],SMALL(IF(InvoiceDetails[Facture '#]=rngInvoice,ROW(InvoiceDetails[])-ROW(InvoiceDetails[#Headers])), ROW(9:9)), MATCH($B$8, InvoiceDetails[#Headers], 0)),"")</f>
        <v/>
      </c>
      <c r="C17" s="50" t="str">
        <f t="array" ref="C17">IFERROR(INDEX(InvoiceDetails[],SMALL(IF(InvoiceDetails[Facture '#]=rngInvoice,ROW(InvoiceDetails[])-ROW(InvoiceDetails[#Headers])), ROW(9:9)), MATCH($C$8, InvoiceDetails[#Headers], 0)),"")</f>
        <v>Facture 3-456-2 Données 9</v>
      </c>
      <c r="D17" s="51" t="str">
        <f t="array" ref="D17">IFERROR(INDEX(InvoiceDetails[],SMALL(IF(InvoiceDetails[Facture '#]=rngInvoice,ROW(InvoiceDetails[])-ROW(InvoiceDetails[#Headers])), ROW(9:9)), MATCH($D$8, InvoiceDetails[#Headers], 0)),"")</f>
        <v/>
      </c>
      <c r="E17" s="53" t="str">
        <f t="array" ref="E17">IFERROR(INDEX(InvoiceDetails[],SMALL(IF(InvoiceDetails[Facture '#]=rngInvoice,ROW(InvoiceDetails[])-ROW(InvoiceDetails[#Headers])), ROW(9:9)), MATCH($E$8, InvoiceDetails[#Headers], 0)),"")</f>
        <v/>
      </c>
      <c r="F17" s="53" t="str">
        <f t="array" ref="F17">IFERROR(INDEX(InvoiceDetails[],SMALL(IF(InvoiceDetails[Facture '#]=rngInvoice,ROW(InvoiceDetails[])-ROW(InvoiceDetails[#Headers])), ROW(9:9)), MATCH($F$8, InvoiceDetails[#Headers], 0)),"")</f>
        <v/>
      </c>
      <c r="G17" s="95" t="str">
        <f t="shared" si="0"/>
        <v/>
      </c>
    </row>
    <row r="18" spans="1:7" s="3" customFormat="1" ht="33.9" customHeight="1" x14ac:dyDescent="0.3">
      <c r="B18" s="49" t="str">
        <f t="array" ref="B18">IFERROR(INDEX(InvoiceDetails[],SMALL(IF(InvoiceDetails[Facture '#]=rngInvoice,ROW(InvoiceDetails[])-ROW(InvoiceDetails[#Headers])), ROW(10:10)), MATCH($B$8, InvoiceDetails[#Headers], 0)),"")</f>
        <v/>
      </c>
      <c r="C18" s="50" t="str">
        <f t="array" ref="C18">IFERROR(INDEX(InvoiceDetails[],SMALL(IF(InvoiceDetails[Facture '#]=rngInvoice,ROW(InvoiceDetails[])-ROW(InvoiceDetails[#Headers])), ROW(10:10)), MATCH($C$8, InvoiceDetails[#Headers], 0)),"")</f>
        <v>Facture 3-456-2 Données 10</v>
      </c>
      <c r="D18" s="51" t="str">
        <f t="array" ref="D18">IFERROR(INDEX(InvoiceDetails[],SMALL(IF(InvoiceDetails[Facture '#]=rngInvoice,ROW(InvoiceDetails[])-ROW(InvoiceDetails[#Headers])), ROW(10:10)), MATCH($D$8, InvoiceDetails[#Headers], 0)),"")</f>
        <v/>
      </c>
      <c r="E18" s="53" t="str">
        <f t="array" ref="E18">IFERROR(INDEX(InvoiceDetails[],SMALL(IF(InvoiceDetails[Facture '#]=rngInvoice,ROW(InvoiceDetails[])-ROW(InvoiceDetails[#Headers])), ROW(10:10)), MATCH($E$8, InvoiceDetails[#Headers], 0)),"")</f>
        <v/>
      </c>
      <c r="F18" s="53" t="str">
        <f t="array" ref="F18">IFERROR(INDEX(InvoiceDetails[],SMALL(IF(InvoiceDetails[Facture '#]=rngInvoice,ROW(InvoiceDetails[])-ROW(InvoiceDetails[#Headers])), ROW(10:10)), MATCH($F$8, InvoiceDetails[#Headers], 0)),"")</f>
        <v/>
      </c>
      <c r="G18" s="95" t="str">
        <f t="shared" si="0"/>
        <v/>
      </c>
    </row>
    <row r="19" spans="1:7" s="3" customFormat="1" ht="33.9" customHeight="1" x14ac:dyDescent="0.3">
      <c r="B19" s="49" t="str">
        <f t="array" ref="B19">IFERROR(INDEX(InvoiceDetails[],SMALL(IF(InvoiceDetails[Facture '#]=rngInvoice,ROW(InvoiceDetails[])-ROW(InvoiceDetails[#Headers])), ROW(11:11)), MATCH($B$8, InvoiceDetails[#Headers], 0)),"")</f>
        <v/>
      </c>
      <c r="C19" s="50" t="str">
        <f t="array" ref="C19">IFERROR(INDEX(InvoiceDetails[],SMALL(IF(InvoiceDetails[Facture '#]=rngInvoice,ROW(InvoiceDetails[])-ROW(InvoiceDetails[#Headers])), ROW(11:11)), MATCH($C$8, InvoiceDetails[#Headers], 0)),"")</f>
        <v>Facture 3-456-2 Données 11</v>
      </c>
      <c r="D19" s="51" t="str">
        <f t="array" ref="D19">IFERROR(INDEX(InvoiceDetails[],SMALL(IF(InvoiceDetails[Facture '#]=rngInvoice,ROW(InvoiceDetails[])-ROW(InvoiceDetails[#Headers])), ROW(11:11)), MATCH($D$8, InvoiceDetails[#Headers], 0)),"")</f>
        <v/>
      </c>
      <c r="E19" s="53" t="str">
        <f t="array" ref="E19">IFERROR(INDEX(InvoiceDetails[],SMALL(IF(InvoiceDetails[Facture '#]=rngInvoice,ROW(InvoiceDetails[])-ROW(InvoiceDetails[#Headers])), ROW(11:11)), MATCH($E$8, InvoiceDetails[#Headers], 0)),"")</f>
        <v/>
      </c>
      <c r="F19" s="53" t="str">
        <f t="array" ref="F19">IFERROR(INDEX(InvoiceDetails[],SMALL(IF(InvoiceDetails[Facture '#]=rngInvoice,ROW(InvoiceDetails[])-ROW(InvoiceDetails[#Headers])), ROW(11:11)), MATCH($F$8, InvoiceDetails[#Headers], 0)),"")</f>
        <v/>
      </c>
      <c r="G19" s="95" t="str">
        <f t="shared" si="0"/>
        <v/>
      </c>
    </row>
    <row r="20" spans="1:7" s="3" customFormat="1" ht="33.9" customHeight="1" x14ac:dyDescent="0.3">
      <c r="B20" s="49" t="str">
        <f t="array" ref="B20">IFERROR(INDEX(InvoiceDetails[],SMALL(IF(InvoiceDetails[Facture '#]=rngInvoice,ROW(InvoiceDetails[])-ROW(InvoiceDetails[#Headers])), ROW(12:12)), MATCH($B$8, InvoiceDetails[#Headers], 0)),"")</f>
        <v/>
      </c>
      <c r="C20" s="50" t="str">
        <f t="array" ref="C20">IFERROR(INDEX(InvoiceDetails[],SMALL(IF(InvoiceDetails[Facture '#]=rngInvoice,ROW(InvoiceDetails[])-ROW(InvoiceDetails[#Headers])), ROW(12:12)), MATCH($C$8, InvoiceDetails[#Headers], 0)),"")</f>
        <v>Facture 3-456-2 Données 12</v>
      </c>
      <c r="D20" s="51" t="str">
        <f t="array" ref="D20">IFERROR(INDEX(InvoiceDetails[],SMALL(IF(InvoiceDetails[Facture '#]=rngInvoice,ROW(InvoiceDetails[])-ROW(InvoiceDetails[#Headers])), ROW(12:12)), MATCH($D$8, InvoiceDetails[#Headers], 0)),"")</f>
        <v/>
      </c>
      <c r="E20" s="53" t="str">
        <f t="array" ref="E20">IFERROR(INDEX(InvoiceDetails[],SMALL(IF(InvoiceDetails[Facture '#]=rngInvoice,ROW(InvoiceDetails[])-ROW(InvoiceDetails[#Headers])), ROW(12:12)), MATCH($E$8, InvoiceDetails[#Headers], 0)),"")</f>
        <v/>
      </c>
      <c r="F20" s="53" t="str">
        <f t="array" ref="F20">IFERROR(INDEX(InvoiceDetails[],SMALL(IF(InvoiceDetails[Facture '#]=rngInvoice,ROW(InvoiceDetails[])-ROW(InvoiceDetails[#Headers])), ROW(12:12)), MATCH($F$8, InvoiceDetails[#Headers], 0)),"")</f>
        <v/>
      </c>
      <c r="G20" s="95" t="str">
        <f t="shared" si="0"/>
        <v/>
      </c>
    </row>
    <row r="21" spans="1:7" s="3" customFormat="1" ht="33.9" customHeight="1" x14ac:dyDescent="0.3">
      <c r="B21" s="49" t="str">
        <f t="array" ref="B21">IFERROR(INDEX(InvoiceDetails[],SMALL(IF(InvoiceDetails[Facture '#]=rngInvoice,ROW(InvoiceDetails[])-ROW(InvoiceDetails[#Headers])), ROW(13:13)), MATCH($B$8, InvoiceDetails[#Headers], 0)),"")</f>
        <v/>
      </c>
      <c r="C21" s="50" t="str">
        <f t="array" ref="C21">IFERROR(INDEX(InvoiceDetails[],SMALL(IF(InvoiceDetails[Facture '#]=rngInvoice,ROW(InvoiceDetails[])-ROW(InvoiceDetails[#Headers])), ROW(13:13)), MATCH($C$8, InvoiceDetails[#Headers], 0)),"")</f>
        <v/>
      </c>
      <c r="D21" s="51" t="str">
        <f t="array" ref="D21">IFERROR(INDEX(InvoiceDetails[],SMALL(IF(InvoiceDetails[Facture '#]=rngInvoice,ROW(InvoiceDetails[])-ROW(InvoiceDetails[#Headers])), ROW(13:13)), MATCH($D$8, InvoiceDetails[#Headers], 0)),"")</f>
        <v/>
      </c>
      <c r="E21" s="53" t="str">
        <f t="array" ref="E21">IFERROR(INDEX(InvoiceDetails[],SMALL(IF(InvoiceDetails[Facture '#]=rngInvoice,ROW(InvoiceDetails[])-ROW(InvoiceDetails[#Headers])), ROW(13:13)), MATCH($E$8, InvoiceDetails[#Headers], 0)),"")</f>
        <v/>
      </c>
      <c r="F21" s="53" t="str">
        <f t="array" ref="F21">IFERROR(INDEX(InvoiceDetails[],SMALL(IF(InvoiceDetails[Facture '#]=rngInvoice,ROW(InvoiceDetails[])-ROW(InvoiceDetails[#Headers])), ROW(13:13)), MATCH($F$8, InvoiceDetails[#Headers], 0)),"")</f>
        <v/>
      </c>
      <c r="G21" s="54" t="str">
        <f t="shared" si="0"/>
        <v/>
      </c>
    </row>
    <row r="22" spans="1:7" s="3" customFormat="1" ht="33.9" customHeight="1" x14ac:dyDescent="0.3">
      <c r="B22" s="49" t="str">
        <f t="array" ref="B22">IFERROR(INDEX(InvoiceDetails[],SMALL(IF(InvoiceDetails[Facture '#]=rngInvoice,ROW(InvoiceDetails[])-ROW(InvoiceDetails[#Headers])), ROW(#REF!)), MATCH($B$8, InvoiceDetails[#Headers], 0)),"")</f>
        <v/>
      </c>
      <c r="C22" s="50" t="str">
        <f t="array" ref="C22">IFERROR(INDEX(InvoiceDetails[],SMALL(IF(InvoiceDetails[Facture '#]=rngInvoice,ROW(InvoiceDetails[])-ROW(InvoiceDetails[#Headers])), ROW(#REF!)), MATCH($C$8, InvoiceDetails[#Headers], 0)),"")</f>
        <v/>
      </c>
      <c r="D22" s="51" t="str">
        <f t="array" ref="D22">IFERROR(INDEX(InvoiceDetails[],SMALL(IF(InvoiceDetails[Facture '#]=rngInvoice,ROW(InvoiceDetails[])-ROW(InvoiceDetails[#Headers])), ROW(#REF!)), MATCH($D$8, InvoiceDetails[#Headers], 0)),"")</f>
        <v/>
      </c>
      <c r="E22" s="53" t="str">
        <f t="array" ref="E22">IFERROR(INDEX(InvoiceDetails[],SMALL(IF(InvoiceDetails[Facture '#]=rngInvoice,ROW(InvoiceDetails[])-ROW(InvoiceDetails[#Headers])), ROW(#REF!)), MATCH($E$8, InvoiceDetails[#Headers], 0)),"")</f>
        <v/>
      </c>
      <c r="F22" s="53" t="str">
        <f t="array" ref="F22">IFERROR(INDEX(InvoiceDetails[],SMALL(IF(InvoiceDetails[Facture '#]=rngInvoice,ROW(InvoiceDetails[])-ROW(InvoiceDetails[#Headers])), ROW(#REF!)), MATCH($F$8, InvoiceDetails[#Headers], 0)),"")</f>
        <v/>
      </c>
      <c r="G22" s="54" t="str">
        <f t="shared" si="0"/>
        <v/>
      </c>
    </row>
    <row r="23" spans="1:7" s="3" customFormat="1" ht="33.9" customHeight="1" x14ac:dyDescent="0.3">
      <c r="B23" s="49" t="str">
        <f t="array" ref="B23">IFERROR(INDEX(InvoiceDetails[],SMALL(IF(InvoiceDetails[Facture '#]=rngInvoice,ROW(InvoiceDetails[])-ROW(InvoiceDetails[#Headers])), ROW(#REF!)), MATCH($B$8, InvoiceDetails[#Headers], 0)),"")</f>
        <v/>
      </c>
      <c r="C23" s="50" t="str">
        <f t="array" ref="C23">IFERROR(INDEX(InvoiceDetails[],SMALL(IF(InvoiceDetails[Facture '#]=rngInvoice,ROW(InvoiceDetails[])-ROW(InvoiceDetails[#Headers])), ROW(#REF!)), MATCH($C$8, InvoiceDetails[#Headers], 0)),"")</f>
        <v/>
      </c>
      <c r="D23" s="51" t="str">
        <f t="array" ref="D23">IFERROR(INDEX(InvoiceDetails[],SMALL(IF(InvoiceDetails[Facture '#]=rngInvoice,ROW(InvoiceDetails[])-ROW(InvoiceDetails[#Headers])), ROW(#REF!)), MATCH($D$8, InvoiceDetails[#Headers], 0)),"")</f>
        <v/>
      </c>
      <c r="E23" s="53" t="str">
        <f t="array" ref="E23">IFERROR(INDEX(InvoiceDetails[],SMALL(IF(InvoiceDetails[Facture '#]=rngInvoice,ROW(InvoiceDetails[])-ROW(InvoiceDetails[#Headers])), ROW(#REF!)), MATCH($E$8, InvoiceDetails[#Headers], 0)),"")</f>
        <v/>
      </c>
      <c r="F23" s="53" t="str">
        <f t="array" ref="F23">IFERROR(INDEX(InvoiceDetails[],SMALL(IF(InvoiceDetails[Facture '#]=rngInvoice,ROW(InvoiceDetails[])-ROW(InvoiceDetails[#Headers])), ROW(#REF!)), MATCH($F$8, InvoiceDetails[#Headers], 0)),"")</f>
        <v/>
      </c>
      <c r="G23" s="54" t="str">
        <f t="shared" si="0"/>
        <v/>
      </c>
    </row>
    <row r="24" spans="1:7" s="3" customFormat="1" ht="33.9" customHeight="1" x14ac:dyDescent="0.3">
      <c r="D24" s="6"/>
      <c r="E24" s="6"/>
      <c r="F24" s="55" t="s">
        <v>96</v>
      </c>
      <c r="G24" s="96">
        <f>SUM(ProjectInvoice[Price])</f>
        <v>0</v>
      </c>
    </row>
    <row r="25" spans="1:7" s="3" customFormat="1" ht="33.9" customHeight="1" x14ac:dyDescent="0.3">
      <c r="D25" s="6"/>
      <c r="E25" s="6"/>
      <c r="F25" s="55" t="s">
        <v>97</v>
      </c>
      <c r="G25" s="56">
        <f>VLOOKUP(rngInvoice,InvoicesMain[],5)</f>
        <v>8.7499999999999994E-2</v>
      </c>
    </row>
    <row r="26" spans="1:7" s="3" customFormat="1" ht="33.9" customHeight="1" x14ac:dyDescent="0.3">
      <c r="D26" s="6"/>
      <c r="E26" s="6"/>
      <c r="F26" s="55" t="s">
        <v>98</v>
      </c>
      <c r="G26" s="57">
        <f>G24*G25</f>
        <v>0</v>
      </c>
    </row>
    <row r="27" spans="1:7" s="3" customFormat="1" ht="33.9" customHeight="1" x14ac:dyDescent="0.3">
      <c r="C27" s="7"/>
      <c r="F27" s="55" t="s">
        <v>99</v>
      </c>
      <c r="G27" s="57">
        <f>VLOOKUP(rngInvoice,InvoicesMain[],6)</f>
        <v>0</v>
      </c>
    </row>
    <row r="28" spans="1:7" s="3" customFormat="1" ht="33.9" customHeight="1" thickBot="1" x14ac:dyDescent="0.35">
      <c r="B28" s="62" t="s">
        <v>101</v>
      </c>
      <c r="C28" s="62"/>
      <c r="D28" s="62"/>
      <c r="E28" s="65"/>
      <c r="F28" s="58" t="s">
        <v>100</v>
      </c>
      <c r="G28" s="57">
        <f>VLOOKUP(rngInvoice,InvoicesMain[],7)</f>
        <v>0</v>
      </c>
    </row>
    <row r="29" spans="1:7" ht="33.9" customHeight="1" thickTop="1" x14ac:dyDescent="0.3">
      <c r="B29" s="85" t="s">
        <v>102</v>
      </c>
      <c r="C29" s="85"/>
      <c r="D29" s="85"/>
      <c r="E29" s="64"/>
      <c r="F29" s="59" t="s">
        <v>0</v>
      </c>
      <c r="G29" s="97">
        <f>(G24+G26+G27)-G28</f>
        <v>0</v>
      </c>
    </row>
    <row r="30" spans="1:7" ht="33.9" customHeight="1" x14ac:dyDescent="0.3">
      <c r="A30" s="2"/>
      <c r="E30" s="61"/>
      <c r="F30" s="61"/>
    </row>
    <row r="32" spans="1:7" ht="33.9" customHeight="1" x14ac:dyDescent="0.3">
      <c r="D32" s="63"/>
      <c r="E32" s="63"/>
      <c r="F32" s="63"/>
    </row>
  </sheetData>
  <sheetProtection formatCells="0" formatColumns="0" formatRows="0" selectLockedCells="1" sort="0"/>
  <mergeCells count="11">
    <mergeCell ref="B29:D29"/>
    <mergeCell ref="B1:G1"/>
    <mergeCell ref="D4:E4"/>
    <mergeCell ref="D5:E5"/>
    <mergeCell ref="D6:E6"/>
    <mergeCell ref="D2:E2"/>
    <mergeCell ref="D3:E3"/>
    <mergeCell ref="F2:G2"/>
    <mergeCell ref="F3:G3"/>
    <mergeCell ref="B2:C2"/>
    <mergeCell ref="B3:C3"/>
  </mergeCells>
  <phoneticPr fontId="1" type="noConversion"/>
  <conditionalFormatting sqref="B9:F23 F24:F28">
    <cfRule type="expression" dxfId="37" priority="7">
      <formula>MOD(ROW(),2)=0</formula>
    </cfRule>
  </conditionalFormatting>
  <conditionalFormatting sqref="G9:G23">
    <cfRule type="expression" dxfId="36" priority="4">
      <formula>MOD(ROW(),2)=0</formula>
    </cfRule>
    <cfRule type="expression" dxfId="35" priority="5">
      <formula>MOD(ROW(),2)=1</formula>
    </cfRule>
  </conditionalFormatting>
  <conditionalFormatting sqref="G24:G28">
    <cfRule type="expression" dxfId="34" priority="1">
      <formula>MOD(ROW(),2)=1</formula>
    </cfRule>
    <cfRule type="expression" dxfId="33" priority="2">
      <formula>MOD(ROW(),2)=0</formula>
    </cfRule>
  </conditionalFormatting>
  <dataValidations count="1">
    <dataValidation type="list" allowBlank="1" showInputMessage="1" showErrorMessage="1" errorTitle="Invalid Data" error="Please select and Invoice number from this list. If your invoice isn't shown, check the worksheet named Invoices - Main." sqref="G4" xr:uid="{00000000-0002-0000-0000-000000000000}">
      <formula1>Invoice_No</formula1>
    </dataValidation>
  </dataValidations>
  <printOptions horizontalCentered="1"/>
  <pageMargins left="0.7" right="0.7" top="1" bottom="1" header="0.3" footer="0.3"/>
  <pageSetup scale="18" orientation="portrait" horizontalDpi="300" verticalDpi="300" r:id="rId1"/>
  <headerFooter differentFirst="1" alignWithMargins="0">
    <oddFooter>Page &amp;P of &amp;N</oddFooter>
  </headerFooter>
  <ignoredErrors>
    <ignoredError sqref="B9:F21 B22:F23" emptyCellReference="1"/>
  </ignoredErrors>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tabColor theme="9" tint="0.39997558519241921"/>
    <pageSetUpPr autoPageBreaks="0" fitToPage="1"/>
  </sheetPr>
  <dimension ref="A1:L5"/>
  <sheetViews>
    <sheetView showGridLines="0" zoomScaleNormal="100" workbookViewId="0">
      <selection activeCell="L6" sqref="L6"/>
    </sheetView>
  </sheetViews>
  <sheetFormatPr baseColWidth="10" defaultColWidth="9" defaultRowHeight="33.9" customHeight="1" x14ac:dyDescent="0.3"/>
  <cols>
    <col min="1" max="1" width="2.88671875" style="14" customWidth="1"/>
    <col min="2" max="2" width="16.5546875" hidden="1" customWidth="1"/>
    <col min="3" max="3" width="18.6640625" customWidth="1"/>
    <col min="4" max="4" width="24.6640625" style="12" customWidth="1"/>
    <col min="5" max="5" width="22.33203125" style="12" customWidth="1"/>
    <col min="6" max="6" width="26.5546875" style="12" customWidth="1"/>
    <col min="7" max="7" width="17.33203125" style="12" customWidth="1"/>
    <col min="8" max="8" width="11.88671875" style="16" customWidth="1"/>
    <col min="9" max="9" width="15.6640625" style="13" customWidth="1"/>
    <col min="10" max="10" width="14.6640625" style="14" customWidth="1"/>
    <col min="11" max="11" width="30.109375" style="14" customWidth="1"/>
    <col min="12" max="12" width="15.33203125" style="15" customWidth="1"/>
    <col min="13" max="13" width="2.88671875" customWidth="1"/>
  </cols>
  <sheetData>
    <row r="1" spans="2:12" ht="29.1" customHeight="1" x14ac:dyDescent="0.3">
      <c r="C1" s="66" t="s">
        <v>103</v>
      </c>
      <c r="D1" s="67"/>
      <c r="E1" s="67"/>
      <c r="F1" s="67"/>
      <c r="G1" s="67"/>
      <c r="H1" s="68"/>
      <c r="I1" s="69"/>
      <c r="J1" s="70"/>
      <c r="K1" s="70"/>
      <c r="L1" s="71"/>
    </row>
    <row r="2" spans="2:12" s="10" customFormat="1" ht="24" customHeight="1" x14ac:dyDescent="0.3">
      <c r="B2" s="11" t="s">
        <v>3</v>
      </c>
      <c r="C2" s="17" t="s">
        <v>104</v>
      </c>
      <c r="D2" s="17" t="s">
        <v>106</v>
      </c>
      <c r="E2" s="17" t="s">
        <v>108</v>
      </c>
      <c r="F2" s="17" t="s">
        <v>109</v>
      </c>
      <c r="G2" s="17" t="s">
        <v>111</v>
      </c>
      <c r="H2" s="17" t="s">
        <v>112</v>
      </c>
      <c r="I2" s="17" t="s">
        <v>113</v>
      </c>
      <c r="J2" s="17" t="s">
        <v>114</v>
      </c>
      <c r="K2" s="25" t="s">
        <v>88</v>
      </c>
      <c r="L2" s="17" t="s">
        <v>4</v>
      </c>
    </row>
    <row r="3" spans="2:12" ht="33.9" customHeight="1" x14ac:dyDescent="0.3">
      <c r="B3" s="4" t="str">
        <f t="shared" ref="B3:B4" si="0">C3&amp; " - "&amp;D3</f>
        <v>1 - Jouets Tailspin</v>
      </c>
      <c r="C3" s="21">
        <v>1</v>
      </c>
      <c r="D3" s="19" t="s">
        <v>107</v>
      </c>
      <c r="E3" s="19" t="s">
        <v>33</v>
      </c>
      <c r="F3" s="19" t="s">
        <v>110</v>
      </c>
      <c r="G3" s="19" t="s">
        <v>35</v>
      </c>
      <c r="H3" s="11" t="s">
        <v>36</v>
      </c>
      <c r="I3" s="5" t="s">
        <v>37</v>
      </c>
      <c r="J3" s="22" t="s">
        <v>43</v>
      </c>
      <c r="K3" s="23" t="s">
        <v>6</v>
      </c>
      <c r="L3" s="22" t="s">
        <v>45</v>
      </c>
    </row>
    <row r="4" spans="2:12" ht="33.9" customHeight="1" x14ac:dyDescent="0.3">
      <c r="B4" s="4" t="str">
        <f t="shared" si="0"/>
        <v>2 - Contoso, Ltd</v>
      </c>
      <c r="C4" s="21">
        <v>2</v>
      </c>
      <c r="D4" s="19" t="s">
        <v>41</v>
      </c>
      <c r="E4" s="19" t="s">
        <v>34</v>
      </c>
      <c r="F4" s="19" t="s">
        <v>110</v>
      </c>
      <c r="G4" s="19" t="s">
        <v>39</v>
      </c>
      <c r="H4" s="11" t="s">
        <v>40</v>
      </c>
      <c r="I4" s="5" t="s">
        <v>38</v>
      </c>
      <c r="J4" s="22" t="s">
        <v>44</v>
      </c>
      <c r="K4" s="23" t="s">
        <v>6</v>
      </c>
      <c r="L4" s="22" t="s">
        <v>20</v>
      </c>
    </row>
    <row r="5" spans="2:12" ht="33.9" customHeight="1" x14ac:dyDescent="0.3">
      <c r="B5" s="29" t="s">
        <v>15</v>
      </c>
      <c r="C5" s="34" t="s">
        <v>105</v>
      </c>
      <c r="D5" s="30"/>
      <c r="E5" s="30"/>
      <c r="F5" s="30"/>
      <c r="G5" s="30"/>
      <c r="H5" s="31"/>
      <c r="I5" s="32"/>
      <c r="J5" s="33"/>
      <c r="K5" s="32"/>
      <c r="L5" s="33"/>
    </row>
  </sheetData>
  <sheetProtection formatCells="0" formatColumns="0" formatRows="0" insertColumns="0" insertRows="0" insertHyperlinks="0" deleteColumns="0" deleteRows="0" selectLockedCells="1" sort="0" autoFilter="0" pivotTables="0"/>
  <conditionalFormatting sqref="C3:C4">
    <cfRule type="duplicateValues" dxfId="32" priority="47"/>
  </conditionalFormatting>
  <conditionalFormatting sqref="D3:D4">
    <cfRule type="duplicateValues" dxfId="31" priority="48"/>
  </conditionalFormatting>
  <hyperlinks>
    <hyperlink ref="K3" r:id="rId1" xr:uid="{00000000-0004-0000-0100-000000000000}"/>
    <hyperlink ref="K4" r:id="rId2" xr:uid="{00000000-0004-0000-0100-000001000000}"/>
  </hyperlinks>
  <printOptions horizontalCentered="1"/>
  <pageMargins left="0.25" right="0.25" top="0.75" bottom="0.75" header="0.3" footer="0.3"/>
  <pageSetup scale="74" fitToHeight="0" orientation="landscape" r:id="rId3"/>
  <headerFooter differentFirst="1">
    <oddFooter>Page &amp;P of &amp;N</oddFooter>
  </headerFooter>
  <ignoredErrors>
    <ignoredError sqref="I3:I4" numberStoredAsText="1"/>
  </ignoredErrors>
  <tableParts count="1">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0070C0"/>
    <pageSetUpPr autoPageBreaks="0" fitToPage="1"/>
  </sheetPr>
  <dimension ref="B1:K5"/>
  <sheetViews>
    <sheetView showGridLines="0" topLeftCell="D1" zoomScaleNormal="100" workbookViewId="0">
      <selection activeCell="K6" sqref="K6"/>
    </sheetView>
  </sheetViews>
  <sheetFormatPr baseColWidth="10" defaultColWidth="9" defaultRowHeight="33.9" customHeight="1" x14ac:dyDescent="0.3"/>
  <cols>
    <col min="1" max="1" width="2.88671875" customWidth="1"/>
    <col min="2" max="2" width="14.88671875" customWidth="1"/>
    <col min="3" max="3" width="20.6640625" customWidth="1"/>
    <col min="4" max="4" width="18.88671875" customWidth="1"/>
    <col min="5" max="5" width="25.88671875" customWidth="1"/>
    <col min="6" max="6" width="21.109375" style="1" customWidth="1"/>
    <col min="7" max="7" width="11.44140625" style="1" customWidth="1"/>
    <col min="8" max="8" width="13.5546875" style="1" customWidth="1"/>
    <col min="9" max="9" width="17.88671875" style="1" customWidth="1"/>
    <col min="10" max="10" width="21.5546875" style="1" customWidth="1"/>
    <col min="11" max="11" width="29.88671875" customWidth="1"/>
    <col min="12" max="12" width="2.88671875" customWidth="1"/>
  </cols>
  <sheetData>
    <row r="1" spans="2:11" ht="29.1" customHeight="1" x14ac:dyDescent="0.3">
      <c r="B1" s="66" t="s">
        <v>115</v>
      </c>
      <c r="C1" s="72"/>
      <c r="D1" s="72"/>
      <c r="E1" s="72"/>
      <c r="F1" s="73"/>
      <c r="G1" s="73"/>
      <c r="H1" s="73"/>
      <c r="I1" s="73"/>
      <c r="J1" s="73"/>
      <c r="K1" s="72"/>
    </row>
    <row r="2" spans="2:11" ht="24" customHeight="1" x14ac:dyDescent="0.3">
      <c r="B2" s="17" t="s">
        <v>116</v>
      </c>
      <c r="C2" s="17" t="s">
        <v>118</v>
      </c>
      <c r="D2" s="17" t="s">
        <v>121</v>
      </c>
      <c r="E2" s="17" t="s">
        <v>122</v>
      </c>
      <c r="F2" s="17" t="s">
        <v>97</v>
      </c>
      <c r="G2" s="17" t="s">
        <v>99</v>
      </c>
      <c r="H2" s="17" t="s">
        <v>125</v>
      </c>
      <c r="I2" s="17" t="s">
        <v>126</v>
      </c>
      <c r="J2" s="17" t="s">
        <v>127</v>
      </c>
      <c r="K2" s="17" t="s">
        <v>2</v>
      </c>
    </row>
    <row r="3" spans="2:11" ht="33.9" customHeight="1" x14ac:dyDescent="0.3">
      <c r="B3" s="26" t="s">
        <v>5</v>
      </c>
      <c r="C3" s="18" t="s">
        <v>119</v>
      </c>
      <c r="D3" s="98">
        <f ca="1">TODAY()</f>
        <v>46028</v>
      </c>
      <c r="E3" s="5" t="s">
        <v>123</v>
      </c>
      <c r="F3" s="20">
        <v>8.7499999999999994E-2</v>
      </c>
      <c r="G3" s="99">
        <v>100</v>
      </c>
      <c r="H3" s="99">
        <v>100</v>
      </c>
      <c r="I3" s="99">
        <f>SUMIF(InvoiceDetails[Facture '#],"="&amp;InvoicesMain[[#This Row],[Facture '#]],InvoiceDetails[Total])</f>
        <v>5200</v>
      </c>
      <c r="J3" s="99">
        <f>(InvoicesMain[[#This Row],[Détail total]]*(1+InvoicesMain[[#This Row],[Taux d’imposition]]))+InvoicesMain[[#This Row],[Autres]]-InvoicesMain[[#This Row],[Dépôt]]</f>
        <v>5654.9999999999991</v>
      </c>
      <c r="K3" s="19"/>
    </row>
    <row r="4" spans="2:11" ht="33.9" customHeight="1" x14ac:dyDescent="0.3">
      <c r="B4" s="26" t="s">
        <v>19</v>
      </c>
      <c r="C4" s="18" t="s">
        <v>42</v>
      </c>
      <c r="D4" s="98">
        <f ca="1">TODAY()+10</f>
        <v>46038</v>
      </c>
      <c r="E4" s="5" t="s">
        <v>124</v>
      </c>
      <c r="F4" s="20">
        <v>8.7499999999999994E-2</v>
      </c>
      <c r="G4" s="99"/>
      <c r="H4" s="99"/>
      <c r="I4" s="99">
        <f>SUMIF(InvoiceDetails[Facture '#],"="&amp;InvoicesMain[[#This Row],[Facture '#]],InvoiceDetails[Total])</f>
        <v>2014</v>
      </c>
      <c r="J4" s="99">
        <f>(InvoicesMain[[#This Row],[Détail total]]*(1+InvoicesMain[[#This Row],[Taux d’imposition]]))+InvoicesMain[[#This Row],[Autres]]-InvoicesMain[[#This Row],[Dépôt]]</f>
        <v>2190.2249999999999</v>
      </c>
      <c r="K4" s="19"/>
    </row>
    <row r="5" spans="2:11" ht="33.9" customHeight="1" x14ac:dyDescent="0.3">
      <c r="B5" s="35" t="s">
        <v>117</v>
      </c>
      <c r="C5" s="35" t="s">
        <v>120</v>
      </c>
      <c r="D5" s="36"/>
      <c r="E5" s="37"/>
      <c r="F5" s="19"/>
      <c r="G5" s="99">
        <f>SUBTOTAL(109,InvoicesMain[Autres])</f>
        <v>100</v>
      </c>
      <c r="H5" s="99">
        <f>SUBTOTAL(109,InvoicesMain[Dépôt])</f>
        <v>100</v>
      </c>
      <c r="I5" s="99">
        <f>SUBTOTAL(109,InvoicesMain[Détail total])</f>
        <v>7214</v>
      </c>
      <c r="J5" s="99">
        <f>SUBTOTAL(109,InvoicesMain[Total de la facture])</f>
        <v>7845.2249999999985</v>
      </c>
      <c r="K5" s="38"/>
    </row>
  </sheetData>
  <sheetProtection formatCells="0" formatColumns="0" formatRows="0" insertRows="0" insertHyperlinks="0" deleteRows="0" selectLockedCells="1" sort="0" autoFilter="0" pivotTables="0"/>
  <conditionalFormatting sqref="B3:B4">
    <cfRule type="duplicateValues" dxfId="30" priority="51"/>
  </conditionalFormatting>
  <dataValidations count="1">
    <dataValidation type="list" allowBlank="1" showInputMessage="1" showErrorMessage="1" sqref="C3:C4" xr:uid="{00000000-0002-0000-0200-000000000000}">
      <formula1>CustomerLookup</formula1>
    </dataValidation>
  </dataValidations>
  <printOptions horizontalCentered="1"/>
  <pageMargins left="0.25" right="0.25" top="0.75" bottom="0.75" header="0.3" footer="0.3"/>
  <pageSetup scale="74" fitToHeight="0" orientation="landscape" r:id="rId1"/>
  <headerFooter differentFirst="1">
    <oddFooter>Page &amp;P of &amp;N</oddFooter>
  </headerFooter>
  <ignoredErrors>
    <ignoredError sqref="J4" emptyCellReference="1"/>
  </ignoredErrors>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tabColor theme="4" tint="0.39997558519241921"/>
    <pageSetUpPr autoPageBreaks="0" fitToPage="1"/>
  </sheetPr>
  <dimension ref="B1:H39"/>
  <sheetViews>
    <sheetView showGridLines="0" tabSelected="1" zoomScale="90" zoomScaleNormal="90" workbookViewId="0">
      <pane ySplit="2" topLeftCell="A3" activePane="bottomLeft" state="frozen"/>
      <selection pane="bottomLeft" activeCell="H40" sqref="H40"/>
    </sheetView>
  </sheetViews>
  <sheetFormatPr baseColWidth="10" defaultColWidth="9" defaultRowHeight="33.9" customHeight="1" x14ac:dyDescent="0.3"/>
  <cols>
    <col min="1" max="1" width="2.5546875" customWidth="1"/>
    <col min="2" max="2" width="31.21875" customWidth="1"/>
    <col min="3" max="3" width="15.6640625" customWidth="1"/>
    <col min="4" max="4" width="15.44140625" customWidth="1"/>
    <col min="5" max="5" width="16" customWidth="1"/>
    <col min="6" max="6" width="15.44140625" customWidth="1"/>
    <col min="7" max="7" width="15.6640625" customWidth="1"/>
    <col min="8" max="8" width="12.88671875" customWidth="1"/>
    <col min="9" max="9" width="2.88671875" customWidth="1"/>
  </cols>
  <sheetData>
    <row r="1" spans="2:8" ht="29.1" customHeight="1" x14ac:dyDescent="0.3">
      <c r="B1" s="66" t="s">
        <v>128</v>
      </c>
      <c r="C1" s="72"/>
      <c r="D1" s="72"/>
      <c r="E1" s="72"/>
      <c r="F1" s="72"/>
      <c r="G1" s="72"/>
      <c r="H1" s="72"/>
    </row>
    <row r="2" spans="2:8" ht="24" customHeight="1" x14ac:dyDescent="0.3">
      <c r="B2" s="17" t="s">
        <v>1</v>
      </c>
      <c r="C2" s="17" t="s">
        <v>116</v>
      </c>
      <c r="D2" s="17" t="s">
        <v>95</v>
      </c>
      <c r="E2" s="17" t="s">
        <v>166</v>
      </c>
      <c r="F2" s="17" t="s">
        <v>167</v>
      </c>
      <c r="G2" s="17" t="s">
        <v>168</v>
      </c>
      <c r="H2" s="17" t="s">
        <v>15</v>
      </c>
    </row>
    <row r="3" spans="2:8" ht="33.9" customHeight="1" x14ac:dyDescent="0.3">
      <c r="B3" s="5" t="s">
        <v>129</v>
      </c>
      <c r="C3" s="5" t="s">
        <v>5</v>
      </c>
      <c r="D3" s="5">
        <v>1</v>
      </c>
      <c r="E3" s="24">
        <v>1</v>
      </c>
      <c r="F3" s="99">
        <v>1</v>
      </c>
      <c r="G3" s="99">
        <v>1</v>
      </c>
      <c r="H3" s="99">
        <f>(InvoiceDetails[[#This Row],[Quantité]]*InvoiceDetails[[#This Row],[Prix unitaire]])-InvoiceDetails[[#This Row],[Réduction]]</f>
        <v>0</v>
      </c>
    </row>
    <row r="4" spans="2:8" ht="33.9" customHeight="1" x14ac:dyDescent="0.3">
      <c r="B4" s="5" t="s">
        <v>130</v>
      </c>
      <c r="C4" s="5" t="s">
        <v>5</v>
      </c>
      <c r="D4" s="5">
        <v>2</v>
      </c>
      <c r="E4" s="24">
        <v>2</v>
      </c>
      <c r="F4" s="99">
        <v>2</v>
      </c>
      <c r="G4" s="99">
        <v>2</v>
      </c>
      <c r="H4" s="99">
        <f>(InvoiceDetails[[#This Row],[Quantité]]*InvoiceDetails[[#This Row],[Prix unitaire]])-InvoiceDetails[[#This Row],[Réduction]]</f>
        <v>2</v>
      </c>
    </row>
    <row r="5" spans="2:8" ht="33.9" customHeight="1" x14ac:dyDescent="0.3">
      <c r="B5" s="5" t="s">
        <v>131</v>
      </c>
      <c r="C5" s="5" t="s">
        <v>5</v>
      </c>
      <c r="D5" s="5">
        <v>3</v>
      </c>
      <c r="E5" s="24">
        <v>3</v>
      </c>
      <c r="F5" s="99">
        <v>3</v>
      </c>
      <c r="G5" s="99">
        <v>3</v>
      </c>
      <c r="H5" s="99">
        <f>(InvoiceDetails[[#This Row],[Quantité]]*InvoiceDetails[[#This Row],[Prix unitaire]])-InvoiceDetails[[#This Row],[Réduction]]</f>
        <v>6</v>
      </c>
    </row>
    <row r="6" spans="2:8" ht="33.9" customHeight="1" x14ac:dyDescent="0.3">
      <c r="B6" s="5" t="s">
        <v>132</v>
      </c>
      <c r="C6" s="5" t="s">
        <v>5</v>
      </c>
      <c r="D6" s="5">
        <v>4</v>
      </c>
      <c r="E6" s="24">
        <v>4</v>
      </c>
      <c r="F6" s="99">
        <v>4</v>
      </c>
      <c r="G6" s="99">
        <v>4</v>
      </c>
      <c r="H6" s="99">
        <f>(InvoiceDetails[[#This Row],[Quantité]]*InvoiceDetails[[#This Row],[Prix unitaire]])-InvoiceDetails[[#This Row],[Réduction]]</f>
        <v>12</v>
      </c>
    </row>
    <row r="7" spans="2:8" ht="33.9" customHeight="1" x14ac:dyDescent="0.3">
      <c r="B7" s="5" t="s">
        <v>133</v>
      </c>
      <c r="C7" s="5" t="s">
        <v>5</v>
      </c>
      <c r="D7" s="5">
        <v>5</v>
      </c>
      <c r="E7" s="24">
        <v>5</v>
      </c>
      <c r="F7" s="99">
        <v>5</v>
      </c>
      <c r="G7" s="99">
        <v>5</v>
      </c>
      <c r="H7" s="99">
        <f>(InvoiceDetails[[#This Row],[Quantité]]*InvoiceDetails[[#This Row],[Prix unitaire]])-InvoiceDetails[[#This Row],[Réduction]]</f>
        <v>20</v>
      </c>
    </row>
    <row r="8" spans="2:8" ht="33.9" customHeight="1" x14ac:dyDescent="0.3">
      <c r="B8" s="5" t="s">
        <v>134</v>
      </c>
      <c r="C8" s="5" t="s">
        <v>5</v>
      </c>
      <c r="D8" s="5">
        <v>6</v>
      </c>
      <c r="E8" s="24">
        <v>6</v>
      </c>
      <c r="F8" s="99">
        <v>6</v>
      </c>
      <c r="G8" s="99">
        <v>6</v>
      </c>
      <c r="H8" s="99">
        <f>(InvoiceDetails[[#This Row],[Quantité]]*InvoiceDetails[[#This Row],[Prix unitaire]])-InvoiceDetails[[#This Row],[Réduction]]</f>
        <v>30</v>
      </c>
    </row>
    <row r="9" spans="2:8" ht="33.9" customHeight="1" x14ac:dyDescent="0.3">
      <c r="B9" s="5" t="s">
        <v>135</v>
      </c>
      <c r="C9" s="5" t="s">
        <v>5</v>
      </c>
      <c r="D9" s="5">
        <v>7</v>
      </c>
      <c r="E9" s="24">
        <v>7</v>
      </c>
      <c r="F9" s="99">
        <v>7</v>
      </c>
      <c r="G9" s="99">
        <v>7</v>
      </c>
      <c r="H9" s="99">
        <f>(InvoiceDetails[[#This Row],[Quantité]]*InvoiceDetails[[#This Row],[Prix unitaire]])-InvoiceDetails[[#This Row],[Réduction]]</f>
        <v>42</v>
      </c>
    </row>
    <row r="10" spans="2:8" ht="33.9" customHeight="1" x14ac:dyDescent="0.3">
      <c r="B10" s="5" t="s">
        <v>136</v>
      </c>
      <c r="C10" s="5" t="s">
        <v>5</v>
      </c>
      <c r="D10" s="5">
        <v>8</v>
      </c>
      <c r="E10" s="24">
        <v>8</v>
      </c>
      <c r="F10" s="99">
        <v>8</v>
      </c>
      <c r="G10" s="99">
        <v>8</v>
      </c>
      <c r="H10" s="99">
        <f>(InvoiceDetails[[#This Row],[Quantité]]*InvoiceDetails[[#This Row],[Prix unitaire]])-InvoiceDetails[[#This Row],[Réduction]]</f>
        <v>56</v>
      </c>
    </row>
    <row r="11" spans="2:8" ht="33.9" customHeight="1" x14ac:dyDescent="0.3">
      <c r="B11" s="5" t="s">
        <v>137</v>
      </c>
      <c r="C11" s="5" t="s">
        <v>5</v>
      </c>
      <c r="D11" s="5">
        <v>9</v>
      </c>
      <c r="E11" s="24">
        <v>9</v>
      </c>
      <c r="F11" s="99">
        <v>9</v>
      </c>
      <c r="G11" s="99">
        <v>9</v>
      </c>
      <c r="H11" s="99">
        <f>(InvoiceDetails[[#This Row],[Quantité]]*InvoiceDetails[[#This Row],[Prix unitaire]])-InvoiceDetails[[#This Row],[Réduction]]</f>
        <v>72</v>
      </c>
    </row>
    <row r="12" spans="2:8" ht="33.9" customHeight="1" x14ac:dyDescent="0.3">
      <c r="B12" s="5" t="s">
        <v>138</v>
      </c>
      <c r="C12" s="5" t="s">
        <v>5</v>
      </c>
      <c r="D12" s="5">
        <v>10</v>
      </c>
      <c r="E12" s="24">
        <v>10</v>
      </c>
      <c r="F12" s="99">
        <v>10</v>
      </c>
      <c r="G12" s="99">
        <v>10</v>
      </c>
      <c r="H12" s="99">
        <f>(InvoiceDetails[[#This Row],[Quantité]]*InvoiceDetails[[#This Row],[Prix unitaire]])-InvoiceDetails[[#This Row],[Réduction]]</f>
        <v>90</v>
      </c>
    </row>
    <row r="13" spans="2:8" ht="33.9" customHeight="1" x14ac:dyDescent="0.3">
      <c r="B13" s="5" t="s">
        <v>139</v>
      </c>
      <c r="C13" s="5" t="s">
        <v>5</v>
      </c>
      <c r="D13" s="5">
        <v>11</v>
      </c>
      <c r="E13" s="24">
        <v>11</v>
      </c>
      <c r="F13" s="99">
        <v>11</v>
      </c>
      <c r="G13" s="99">
        <v>11</v>
      </c>
      <c r="H13" s="99">
        <f>(InvoiceDetails[[#This Row],[Quantité]]*InvoiceDetails[[#This Row],[Prix unitaire]])-InvoiceDetails[[#This Row],[Réduction]]</f>
        <v>110</v>
      </c>
    </row>
    <row r="14" spans="2:8" ht="33.9" customHeight="1" x14ac:dyDescent="0.3">
      <c r="B14" s="5" t="s">
        <v>140</v>
      </c>
      <c r="C14" s="5" t="s">
        <v>5</v>
      </c>
      <c r="D14" s="5">
        <v>12</v>
      </c>
      <c r="E14" s="24">
        <v>12</v>
      </c>
      <c r="F14" s="99">
        <v>12</v>
      </c>
      <c r="G14" s="99">
        <v>12</v>
      </c>
      <c r="H14" s="99">
        <f>(InvoiceDetails[[#This Row],[Quantité]]*InvoiceDetails[[#This Row],[Prix unitaire]])-InvoiceDetails[[#This Row],[Réduction]]</f>
        <v>132</v>
      </c>
    </row>
    <row r="15" spans="2:8" ht="33.9" customHeight="1" x14ac:dyDescent="0.3">
      <c r="B15" s="5" t="s">
        <v>141</v>
      </c>
      <c r="C15" s="5" t="s">
        <v>5</v>
      </c>
      <c r="D15" s="5">
        <v>13</v>
      </c>
      <c r="E15" s="24">
        <v>13</v>
      </c>
      <c r="F15" s="99">
        <v>13</v>
      </c>
      <c r="G15" s="99">
        <v>13</v>
      </c>
      <c r="H15" s="99">
        <f>(InvoiceDetails[[#This Row],[Quantité]]*InvoiceDetails[[#This Row],[Prix unitaire]])-InvoiceDetails[[#This Row],[Réduction]]</f>
        <v>156</v>
      </c>
    </row>
    <row r="16" spans="2:8" ht="33.9" customHeight="1" x14ac:dyDescent="0.3">
      <c r="B16" s="5" t="s">
        <v>142</v>
      </c>
      <c r="C16" s="5" t="s">
        <v>5</v>
      </c>
      <c r="D16" s="5">
        <v>14</v>
      </c>
      <c r="E16" s="24">
        <v>14</v>
      </c>
      <c r="F16" s="99">
        <v>14</v>
      </c>
      <c r="G16" s="99">
        <v>14</v>
      </c>
      <c r="H16" s="99">
        <f>(InvoiceDetails[[#This Row],[Quantité]]*InvoiceDetails[[#This Row],[Prix unitaire]])-InvoiceDetails[[#This Row],[Réduction]]</f>
        <v>182</v>
      </c>
    </row>
    <row r="17" spans="2:8" ht="33.9" customHeight="1" x14ac:dyDescent="0.3">
      <c r="B17" s="5" t="s">
        <v>143</v>
      </c>
      <c r="C17" s="5" t="s">
        <v>5</v>
      </c>
      <c r="D17" s="5">
        <v>15</v>
      </c>
      <c r="E17" s="24">
        <v>15</v>
      </c>
      <c r="F17" s="99">
        <v>15</v>
      </c>
      <c r="G17" s="99">
        <v>15</v>
      </c>
      <c r="H17" s="99">
        <f>(InvoiceDetails[[#This Row],[Quantité]]*InvoiceDetails[[#This Row],[Prix unitaire]])-InvoiceDetails[[#This Row],[Réduction]]</f>
        <v>210</v>
      </c>
    </row>
    <row r="18" spans="2:8" ht="33.9" customHeight="1" x14ac:dyDescent="0.3">
      <c r="B18" s="5" t="s">
        <v>144</v>
      </c>
      <c r="C18" s="5" t="s">
        <v>5</v>
      </c>
      <c r="D18" s="5">
        <v>16</v>
      </c>
      <c r="E18" s="24">
        <v>16</v>
      </c>
      <c r="F18" s="99">
        <v>16</v>
      </c>
      <c r="G18" s="99">
        <v>16</v>
      </c>
      <c r="H18" s="99">
        <f>(InvoiceDetails[[#This Row],[Quantité]]*InvoiceDetails[[#This Row],[Prix unitaire]])-InvoiceDetails[[#This Row],[Réduction]]</f>
        <v>240</v>
      </c>
    </row>
    <row r="19" spans="2:8" ht="33.9" customHeight="1" x14ac:dyDescent="0.3">
      <c r="B19" s="5" t="s">
        <v>145</v>
      </c>
      <c r="C19" s="5" t="s">
        <v>5</v>
      </c>
      <c r="D19" s="5">
        <v>17</v>
      </c>
      <c r="E19" s="24">
        <v>17</v>
      </c>
      <c r="F19" s="99">
        <v>17</v>
      </c>
      <c r="G19" s="99">
        <v>17</v>
      </c>
      <c r="H19" s="99">
        <f>(InvoiceDetails[[#This Row],[Quantité]]*InvoiceDetails[[#This Row],[Prix unitaire]])-InvoiceDetails[[#This Row],[Réduction]]</f>
        <v>272</v>
      </c>
    </row>
    <row r="20" spans="2:8" ht="33.9" customHeight="1" x14ac:dyDescent="0.3">
      <c r="B20" s="5" t="s">
        <v>146</v>
      </c>
      <c r="C20" s="5" t="s">
        <v>5</v>
      </c>
      <c r="D20" s="5">
        <v>18</v>
      </c>
      <c r="E20" s="24">
        <v>18</v>
      </c>
      <c r="F20" s="99">
        <v>18</v>
      </c>
      <c r="G20" s="99">
        <v>18</v>
      </c>
      <c r="H20" s="99">
        <f>(InvoiceDetails[[#This Row],[Quantité]]*InvoiceDetails[[#This Row],[Prix unitaire]])-InvoiceDetails[[#This Row],[Réduction]]</f>
        <v>306</v>
      </c>
    </row>
    <row r="21" spans="2:8" ht="33.9" customHeight="1" x14ac:dyDescent="0.3">
      <c r="B21" s="5" t="s">
        <v>147</v>
      </c>
      <c r="C21" s="5" t="s">
        <v>5</v>
      </c>
      <c r="D21" s="5">
        <v>19</v>
      </c>
      <c r="E21" s="24">
        <v>19</v>
      </c>
      <c r="F21" s="99">
        <v>19</v>
      </c>
      <c r="G21" s="99">
        <v>19</v>
      </c>
      <c r="H21" s="99">
        <f>(InvoiceDetails[[#This Row],[Quantité]]*InvoiceDetails[[#This Row],[Prix unitaire]])-InvoiceDetails[[#This Row],[Réduction]]</f>
        <v>342</v>
      </c>
    </row>
    <row r="22" spans="2:8" ht="33.9" customHeight="1" x14ac:dyDescent="0.3">
      <c r="B22" s="5" t="s">
        <v>148</v>
      </c>
      <c r="C22" s="5" t="s">
        <v>5</v>
      </c>
      <c r="D22" s="5">
        <v>20</v>
      </c>
      <c r="E22" s="24">
        <v>20</v>
      </c>
      <c r="F22" s="99">
        <v>20</v>
      </c>
      <c r="G22" s="99">
        <v>20</v>
      </c>
      <c r="H22" s="99">
        <f>(InvoiceDetails[[#This Row],[Quantité]]*InvoiceDetails[[#This Row],[Prix unitaire]])-InvoiceDetails[[#This Row],[Réduction]]</f>
        <v>380</v>
      </c>
    </row>
    <row r="23" spans="2:8" ht="33.9" customHeight="1" x14ac:dyDescent="0.3">
      <c r="B23" s="5" t="s">
        <v>149</v>
      </c>
      <c r="C23" s="5" t="s">
        <v>5</v>
      </c>
      <c r="D23" s="5">
        <v>21</v>
      </c>
      <c r="E23" s="24">
        <v>21</v>
      </c>
      <c r="F23" s="99">
        <v>21</v>
      </c>
      <c r="G23" s="99">
        <v>21</v>
      </c>
      <c r="H23" s="99">
        <f>(InvoiceDetails[[#This Row],[Quantité]]*InvoiceDetails[[#This Row],[Prix unitaire]])-InvoiceDetails[[#This Row],[Réduction]]</f>
        <v>420</v>
      </c>
    </row>
    <row r="24" spans="2:8" ht="33.9" customHeight="1" x14ac:dyDescent="0.3">
      <c r="B24" s="5" t="s">
        <v>150</v>
      </c>
      <c r="C24" s="5" t="s">
        <v>5</v>
      </c>
      <c r="D24" s="5">
        <v>22</v>
      </c>
      <c r="E24" s="24">
        <v>22</v>
      </c>
      <c r="F24" s="99">
        <v>22</v>
      </c>
      <c r="G24" s="99">
        <v>22</v>
      </c>
      <c r="H24" s="99">
        <f>(InvoiceDetails[[#This Row],[Quantité]]*InvoiceDetails[[#This Row],[Prix unitaire]])-InvoiceDetails[[#This Row],[Réduction]]</f>
        <v>462</v>
      </c>
    </row>
    <row r="25" spans="2:8" ht="33.9" customHeight="1" x14ac:dyDescent="0.3">
      <c r="B25" s="5" t="s">
        <v>151</v>
      </c>
      <c r="C25" s="5" t="s">
        <v>5</v>
      </c>
      <c r="D25" s="5">
        <v>23</v>
      </c>
      <c r="E25" s="24">
        <v>23</v>
      </c>
      <c r="F25" s="99">
        <v>23</v>
      </c>
      <c r="G25" s="99">
        <v>23</v>
      </c>
      <c r="H25" s="99">
        <f>(InvoiceDetails[[#This Row],[Quantité]]*InvoiceDetails[[#This Row],[Prix unitaire]])-InvoiceDetails[[#This Row],[Réduction]]</f>
        <v>506</v>
      </c>
    </row>
    <row r="26" spans="2:8" ht="33.9" customHeight="1" x14ac:dyDescent="0.3">
      <c r="B26" s="5" t="s">
        <v>152</v>
      </c>
      <c r="C26" s="5" t="s">
        <v>5</v>
      </c>
      <c r="D26" s="5">
        <v>24</v>
      </c>
      <c r="E26" s="24">
        <v>24</v>
      </c>
      <c r="F26" s="99">
        <v>24</v>
      </c>
      <c r="G26" s="99">
        <v>24</v>
      </c>
      <c r="H26" s="99">
        <f>(InvoiceDetails[[#This Row],[Quantité]]*InvoiceDetails[[#This Row],[Prix unitaire]])-InvoiceDetails[[#This Row],[Réduction]]</f>
        <v>552</v>
      </c>
    </row>
    <row r="27" spans="2:8" ht="33.9" customHeight="1" x14ac:dyDescent="0.3">
      <c r="B27" s="5" t="s">
        <v>153</v>
      </c>
      <c r="C27" s="5" t="s">
        <v>5</v>
      </c>
      <c r="D27" s="5">
        <v>25</v>
      </c>
      <c r="E27" s="24">
        <v>25</v>
      </c>
      <c r="F27" s="99">
        <v>25</v>
      </c>
      <c r="G27" s="99">
        <v>25</v>
      </c>
      <c r="H27" s="99">
        <f>(InvoiceDetails[[#This Row],[Quantité]]*InvoiceDetails[[#This Row],[Prix unitaire]])-InvoiceDetails[[#This Row],[Réduction]]</f>
        <v>600</v>
      </c>
    </row>
    <row r="28" spans="2:8" ht="33.9" customHeight="1" x14ac:dyDescent="0.3">
      <c r="B28" s="5" t="s">
        <v>154</v>
      </c>
      <c r="C28" s="5" t="s">
        <v>19</v>
      </c>
      <c r="D28" s="5" t="s">
        <v>21</v>
      </c>
      <c r="E28" s="24">
        <v>39</v>
      </c>
      <c r="F28" s="99">
        <v>5</v>
      </c>
      <c r="G28" s="99"/>
      <c r="H28" s="99">
        <f>(InvoiceDetails[[#This Row],[Quantité]]*InvoiceDetails[[#This Row],[Prix unitaire]])-InvoiceDetails[[#This Row],[Réduction]]</f>
        <v>195</v>
      </c>
    </row>
    <row r="29" spans="2:8" ht="33.9" customHeight="1" x14ac:dyDescent="0.3">
      <c r="B29" s="5" t="s">
        <v>155</v>
      </c>
      <c r="C29" s="5" t="s">
        <v>19</v>
      </c>
      <c r="D29" s="5" t="s">
        <v>22</v>
      </c>
      <c r="E29" s="24">
        <v>40</v>
      </c>
      <c r="F29" s="99">
        <v>4</v>
      </c>
      <c r="G29" s="99">
        <v>5</v>
      </c>
      <c r="H29" s="99">
        <f>(InvoiceDetails[[#This Row],[Quantité]]*InvoiceDetails[[#This Row],[Prix unitaire]])-InvoiceDetails[[#This Row],[Réduction]]</f>
        <v>155</v>
      </c>
    </row>
    <row r="30" spans="2:8" ht="33.9" customHeight="1" x14ac:dyDescent="0.3">
      <c r="B30" s="5" t="s">
        <v>156</v>
      </c>
      <c r="C30" s="5" t="s">
        <v>19</v>
      </c>
      <c r="D30" s="5" t="s">
        <v>23</v>
      </c>
      <c r="E30" s="24">
        <v>30</v>
      </c>
      <c r="F30" s="99">
        <v>6</v>
      </c>
      <c r="G30" s="99">
        <v>7</v>
      </c>
      <c r="H30" s="99">
        <f>(InvoiceDetails[[#This Row],[Quantité]]*InvoiceDetails[[#This Row],[Prix unitaire]])-InvoiceDetails[[#This Row],[Réduction]]</f>
        <v>173</v>
      </c>
    </row>
    <row r="31" spans="2:8" ht="33.9" customHeight="1" x14ac:dyDescent="0.3">
      <c r="B31" s="5" t="s">
        <v>157</v>
      </c>
      <c r="C31" s="5" t="s">
        <v>19</v>
      </c>
      <c r="D31" s="5" t="s">
        <v>24</v>
      </c>
      <c r="E31" s="24">
        <v>40</v>
      </c>
      <c r="F31" s="99">
        <v>7</v>
      </c>
      <c r="G31" s="99"/>
      <c r="H31" s="99">
        <f>(InvoiceDetails[[#This Row],[Quantité]]*InvoiceDetails[[#This Row],[Prix unitaire]])-InvoiceDetails[[#This Row],[Réduction]]</f>
        <v>280</v>
      </c>
    </row>
    <row r="32" spans="2:8" ht="33.9" customHeight="1" x14ac:dyDescent="0.3">
      <c r="B32" s="5" t="s">
        <v>158</v>
      </c>
      <c r="C32" s="5" t="s">
        <v>19</v>
      </c>
      <c r="D32" s="5" t="s">
        <v>25</v>
      </c>
      <c r="E32" s="24">
        <v>10</v>
      </c>
      <c r="F32" s="99">
        <v>4</v>
      </c>
      <c r="G32" s="99"/>
      <c r="H32" s="99">
        <f>(InvoiceDetails[[#This Row],[Quantité]]*InvoiceDetails[[#This Row],[Prix unitaire]])-InvoiceDetails[[#This Row],[Réduction]]</f>
        <v>40</v>
      </c>
    </row>
    <row r="33" spans="2:8" ht="33.9" customHeight="1" x14ac:dyDescent="0.3">
      <c r="B33" s="5" t="s">
        <v>159</v>
      </c>
      <c r="C33" s="5" t="s">
        <v>19</v>
      </c>
      <c r="D33" s="5" t="s">
        <v>26</v>
      </c>
      <c r="E33" s="24">
        <v>5</v>
      </c>
      <c r="F33" s="99">
        <v>8</v>
      </c>
      <c r="G33" s="99"/>
      <c r="H33" s="99">
        <f>(InvoiceDetails[[#This Row],[Quantité]]*InvoiceDetails[[#This Row],[Prix unitaire]])-InvoiceDetails[[#This Row],[Réduction]]</f>
        <v>40</v>
      </c>
    </row>
    <row r="34" spans="2:8" ht="33.9" customHeight="1" x14ac:dyDescent="0.3">
      <c r="B34" s="5" t="s">
        <v>160</v>
      </c>
      <c r="C34" s="5" t="s">
        <v>19</v>
      </c>
      <c r="D34" s="5" t="s">
        <v>27</v>
      </c>
      <c r="E34" s="24">
        <v>70</v>
      </c>
      <c r="F34" s="99">
        <v>6</v>
      </c>
      <c r="G34" s="99"/>
      <c r="H34" s="99">
        <f>(InvoiceDetails[[#This Row],[Quantité]]*InvoiceDetails[[#This Row],[Prix unitaire]])-InvoiceDetails[[#This Row],[Réduction]]</f>
        <v>420</v>
      </c>
    </row>
    <row r="35" spans="2:8" ht="33.9" customHeight="1" x14ac:dyDescent="0.3">
      <c r="B35" s="5" t="s">
        <v>161</v>
      </c>
      <c r="C35" s="5" t="s">
        <v>19</v>
      </c>
      <c r="D35" s="5" t="s">
        <v>28</v>
      </c>
      <c r="E35" s="24">
        <v>25</v>
      </c>
      <c r="F35" s="99">
        <v>4</v>
      </c>
      <c r="G35" s="99"/>
      <c r="H35" s="99">
        <f>(InvoiceDetails[[#This Row],[Quantité]]*InvoiceDetails[[#This Row],[Prix unitaire]])-InvoiceDetails[[#This Row],[Réduction]]</f>
        <v>100</v>
      </c>
    </row>
    <row r="36" spans="2:8" ht="33.9" customHeight="1" x14ac:dyDescent="0.3">
      <c r="B36" s="5" t="s">
        <v>162</v>
      </c>
      <c r="C36" s="5" t="s">
        <v>19</v>
      </c>
      <c r="D36" s="5" t="s">
        <v>29</v>
      </c>
      <c r="E36" s="24">
        <v>5</v>
      </c>
      <c r="F36" s="99">
        <v>7</v>
      </c>
      <c r="G36" s="99">
        <v>3</v>
      </c>
      <c r="H36" s="99">
        <f>(InvoiceDetails[[#This Row],[Quantité]]*InvoiceDetails[[#This Row],[Prix unitaire]])-InvoiceDetails[[#This Row],[Réduction]]</f>
        <v>32</v>
      </c>
    </row>
    <row r="37" spans="2:8" ht="33.9" customHeight="1" x14ac:dyDescent="0.3">
      <c r="B37" s="5" t="s">
        <v>163</v>
      </c>
      <c r="C37" s="5" t="s">
        <v>19</v>
      </c>
      <c r="D37" s="5" t="s">
        <v>30</v>
      </c>
      <c r="E37" s="24">
        <v>80</v>
      </c>
      <c r="F37" s="99">
        <v>1</v>
      </c>
      <c r="G37" s="99"/>
      <c r="H37" s="99">
        <f>(InvoiceDetails[[#This Row],[Quantité]]*InvoiceDetails[[#This Row],[Prix unitaire]])-InvoiceDetails[[#This Row],[Réduction]]</f>
        <v>80</v>
      </c>
    </row>
    <row r="38" spans="2:8" ht="33.9" customHeight="1" x14ac:dyDescent="0.3">
      <c r="B38" s="5" t="s">
        <v>164</v>
      </c>
      <c r="C38" s="5" t="s">
        <v>19</v>
      </c>
      <c r="D38" s="5" t="s">
        <v>31</v>
      </c>
      <c r="E38" s="24">
        <v>65</v>
      </c>
      <c r="F38" s="99">
        <v>7</v>
      </c>
      <c r="G38" s="99"/>
      <c r="H38" s="99">
        <f>(InvoiceDetails[[#This Row],[Quantité]]*InvoiceDetails[[#This Row],[Prix unitaire]])-InvoiceDetails[[#This Row],[Réduction]]</f>
        <v>455</v>
      </c>
    </row>
    <row r="39" spans="2:8" ht="33.9" customHeight="1" x14ac:dyDescent="0.3">
      <c r="B39" s="5" t="s">
        <v>165</v>
      </c>
      <c r="C39" s="5" t="s">
        <v>19</v>
      </c>
      <c r="D39" s="5" t="s">
        <v>32</v>
      </c>
      <c r="E39" s="24">
        <v>44</v>
      </c>
      <c r="F39" s="99">
        <v>1</v>
      </c>
      <c r="G39" s="99"/>
      <c r="H39" s="99">
        <f>(InvoiceDetails[[#This Row],[Quantité]]*InvoiceDetails[[#This Row],[Prix unitaire]])-InvoiceDetails[[#This Row],[Réduction]]</f>
        <v>44</v>
      </c>
    </row>
  </sheetData>
  <sheetProtection formatCells="0" formatColumns="0" formatRows="0" insertRows="0" deleteRows="0" selectLockedCells="1" sort="0" autoFilter="0" pivotTables="0"/>
  <conditionalFormatting sqref="C3:C39">
    <cfRule type="expression" dxfId="29" priority="52">
      <formula>COUNTIF($C$3:$C$39,C3)&gt;25</formula>
    </cfRule>
  </conditionalFormatting>
  <dataValidations count="1">
    <dataValidation type="list" allowBlank="1" showInputMessage="1" showErrorMessage="1" errorTitle="Invalid Data" error="Please select an Invoice from this list. If your Invoice No. isn't shown, check the worksheet named Invoices - Main." sqref="C3:C39" xr:uid="{00000000-0002-0000-0300-000000000000}">
      <formula1>Invoice_No</formula1>
    </dataValidation>
  </dataValidations>
  <printOptions horizontalCentered="1"/>
  <pageMargins left="0.25" right="0.25" top="0.75" bottom="0.75" header="0.3" footer="0.3"/>
  <pageSetup fitToHeight="0" orientation="landscape" r:id="rId1"/>
  <headerFooter differentFirst="1">
    <oddFooter>Page &amp;P of &amp;N</oddFooter>
  </headerFooter>
  <ignoredErrors>
    <ignoredError sqref="H28:H39" emptyCellReference="1"/>
  </ignoredErrors>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7</vt:i4>
      </vt:variant>
    </vt:vector>
  </HeadingPairs>
  <TitlesOfParts>
    <vt:vector size="12" baseType="lpstr">
      <vt:lpstr>À propos de ce suivi de facture</vt:lpstr>
      <vt:lpstr>Facture</vt:lpstr>
      <vt:lpstr>Clients</vt:lpstr>
      <vt:lpstr>Factures - Principales</vt:lpstr>
      <vt:lpstr>Détails de la facture</vt:lpstr>
      <vt:lpstr>CompanyName</vt:lpstr>
      <vt:lpstr>CustomerLookup</vt:lpstr>
      <vt:lpstr>Invoice_No</vt:lpstr>
      <vt:lpstr>rngInvoice</vt:lpstr>
      <vt:lpstr>Clients!Títulos_a_imprimir</vt:lpstr>
      <vt:lpstr>'Détails de la facture'!Títulos_a_imprimir</vt:lpstr>
      <vt:lpstr>'Factures - Principales'!Títulos_a_imprimir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Michaloudis</dc:creator>
  <cp:lastModifiedBy>Andres VC</cp:lastModifiedBy>
  <dcterms:created xsi:type="dcterms:W3CDTF">2018-05-15T09:01:18Z</dcterms:created>
  <dcterms:modified xsi:type="dcterms:W3CDTF">2026-01-07T00:40:42Z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v-rimour@microsoft.com</vt:lpwstr>
  </property>
  <property fmtid="{D5CDD505-2E9C-101B-9397-08002B2CF9AE}" pid="5" name="MSIP_Label_f42aa342-8706-4288-bd11-ebb85995028c_SetDate">
    <vt:lpwstr>2018-05-15T09:02:22.2234149Z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